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1" yWindow="842" windowWidth="18774" windowHeight="9115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 " sheetId="8" r:id="rId8"/>
    <sheet name="９月" sheetId="9" r:id="rId9"/>
    <sheet name="１０月" sheetId="10" r:id="rId10"/>
    <sheet name="１１月" sheetId="11" r:id="rId11"/>
    <sheet name="１２月 " sheetId="12" r:id="rId12"/>
    <sheet name="合計" sheetId="13" r:id="rId13"/>
  </sheets>
  <definedNames/>
  <calcPr fullCalcOnLoad="1"/>
</workbook>
</file>

<file path=xl/sharedStrings.xml><?xml version="1.0" encoding="utf-8"?>
<sst xmlns="http://schemas.openxmlformats.org/spreadsheetml/2006/main" count="561" uniqueCount="149">
  <si>
    <t>日付</t>
  </si>
  <si>
    <t>fairways hit</t>
  </si>
  <si>
    <t>miss direction</t>
  </si>
  <si>
    <t>up and down</t>
  </si>
  <si>
    <t>sand save</t>
  </si>
  <si>
    <t>L</t>
  </si>
  <si>
    <t>R</t>
  </si>
  <si>
    <t>putts on green</t>
  </si>
  <si>
    <t>ave putts</t>
  </si>
  <si>
    <t>コース</t>
  </si>
  <si>
    <t>score</t>
  </si>
  <si>
    <t>fairways hit</t>
  </si>
  <si>
    <t>miss direction</t>
  </si>
  <si>
    <t>ave putts</t>
  </si>
  <si>
    <t>putts on green</t>
  </si>
  <si>
    <t>up and down</t>
  </si>
  <si>
    <t>sand save</t>
  </si>
  <si>
    <t>L</t>
  </si>
  <si>
    <t>R</t>
  </si>
  <si>
    <t>sand save</t>
  </si>
  <si>
    <t>R</t>
  </si>
  <si>
    <t>fairways hit</t>
  </si>
  <si>
    <t>ave putts</t>
  </si>
  <si>
    <t>L</t>
  </si>
  <si>
    <t>score</t>
  </si>
  <si>
    <t>miss direction</t>
  </si>
  <si>
    <t>up and down</t>
  </si>
  <si>
    <t>月</t>
  </si>
  <si>
    <t>score</t>
  </si>
  <si>
    <t>フェアウェイキープ率</t>
  </si>
  <si>
    <t>平均オーバー数</t>
  </si>
  <si>
    <t>パーオン率</t>
  </si>
  <si>
    <t>アプローチセーブ率</t>
  </si>
  <si>
    <t>サンドセーブ率</t>
  </si>
  <si>
    <t>平均ストローク</t>
  </si>
  <si>
    <t>平均パット数</t>
  </si>
  <si>
    <t>Ｔショット左へのミス率</t>
  </si>
  <si>
    <t>コース、試合名</t>
  </si>
  <si>
    <t>weather</t>
  </si>
  <si>
    <t>晴れ</t>
  </si>
  <si>
    <t>晴れ、風</t>
  </si>
  <si>
    <t>Huntly 1st</t>
  </si>
  <si>
    <t>Huntly 2nd</t>
  </si>
  <si>
    <r>
      <t>H</t>
    </r>
    <r>
      <rPr>
        <sz val="11"/>
        <rFont val="ＭＳ Ｐゴシック"/>
        <family val="3"/>
      </rPr>
      <t>untly Final</t>
    </r>
  </si>
  <si>
    <t>曇り</t>
  </si>
  <si>
    <t>Mt. Maunganui  1st</t>
  </si>
  <si>
    <t>2nd</t>
  </si>
  <si>
    <t>3rd</t>
  </si>
  <si>
    <t>Final</t>
  </si>
  <si>
    <t>weather</t>
  </si>
  <si>
    <t>weather</t>
  </si>
  <si>
    <t>score</t>
  </si>
  <si>
    <t>Mangawhai 1st</t>
  </si>
  <si>
    <t>Mangawhai Final</t>
  </si>
  <si>
    <t>ラウンド数</t>
  </si>
  <si>
    <t>score average</t>
  </si>
  <si>
    <t>Ｔショット右へのミス率</t>
  </si>
  <si>
    <t>平均パット数</t>
  </si>
  <si>
    <t>round number</t>
  </si>
  <si>
    <t>birdie</t>
  </si>
  <si>
    <t>par save</t>
  </si>
  <si>
    <t>平均オーバー数</t>
  </si>
  <si>
    <t>フェアウェイキープ率</t>
  </si>
  <si>
    <t>Ｔショット左へのミス率</t>
  </si>
  <si>
    <t>アプローチセーブ率</t>
  </si>
  <si>
    <t>サンドセーブ率</t>
  </si>
  <si>
    <t>par or better</t>
  </si>
  <si>
    <t>バーディー率</t>
  </si>
  <si>
    <t>ave putts</t>
  </si>
  <si>
    <t>par or better</t>
  </si>
  <si>
    <t>パーキープ率</t>
  </si>
  <si>
    <t>パーキープ率</t>
  </si>
  <si>
    <t>参考記録</t>
  </si>
  <si>
    <t>2004年度日本ツアー1位</t>
  </si>
  <si>
    <t>2004年度USツアー1位</t>
  </si>
  <si>
    <t>2004年度ヨーロッパツアー1位</t>
  </si>
  <si>
    <t>greens in reg</t>
  </si>
  <si>
    <t>ＴＯＴＡＬ</t>
  </si>
  <si>
    <t>total</t>
  </si>
  <si>
    <t>平均パット数</t>
  </si>
  <si>
    <t>Ｔショット右へのミス率</t>
  </si>
  <si>
    <t>total</t>
  </si>
  <si>
    <t>Ｔショット右へのミス率</t>
  </si>
  <si>
    <t>バーディー率</t>
  </si>
  <si>
    <t>パーキープ率</t>
  </si>
  <si>
    <t>平均オーバー数</t>
  </si>
  <si>
    <t>ラウンド数</t>
  </si>
  <si>
    <t>バーディー率</t>
  </si>
  <si>
    <t>パーキープ率</t>
  </si>
  <si>
    <t>Ｔショット右へのミス率</t>
  </si>
  <si>
    <t>平均パット数（合計）</t>
  </si>
  <si>
    <t>total</t>
  </si>
  <si>
    <t>score（±）</t>
  </si>
  <si>
    <t>パーオンＨのパット数</t>
  </si>
  <si>
    <t>合計パット数</t>
  </si>
  <si>
    <t>平均パット数（計）</t>
  </si>
  <si>
    <t>パーオンＨ数</t>
  </si>
  <si>
    <t>バーディー以上のＨ数</t>
  </si>
  <si>
    <t>パー以上のＨ数</t>
  </si>
  <si>
    <t>パーオンＨ数</t>
  </si>
  <si>
    <t>パーオンＨのパット数</t>
  </si>
  <si>
    <t>合計パット数</t>
  </si>
  <si>
    <t>バーディー以上のＨ数</t>
  </si>
  <si>
    <t>パー以上のＨ数</t>
  </si>
  <si>
    <t>birdie or better</t>
  </si>
  <si>
    <t>平均パット数（計）</t>
  </si>
  <si>
    <t>（18Hﾊﾞｰﾃﾞｨｰ数)</t>
  </si>
  <si>
    <t>2004年度日本ツアー70位</t>
  </si>
  <si>
    <t>毎ラウンド１を記入</t>
  </si>
  <si>
    <t>毎ラウンド１を記入</t>
  </si>
  <si>
    <t>毎ラウンド１を記入</t>
  </si>
  <si>
    <t>Northern Wairoa 1st</t>
  </si>
  <si>
    <t>Northern Wairoa 2nd</t>
  </si>
  <si>
    <t>Northern Wairoa Final</t>
  </si>
  <si>
    <t>雨</t>
  </si>
  <si>
    <t>Waipu 1st</t>
  </si>
  <si>
    <t>Waipu 2nd</t>
  </si>
  <si>
    <t>曇り　強風</t>
  </si>
  <si>
    <t>シャワー　強風</t>
  </si>
  <si>
    <t>Grange auckland stroke 1st</t>
  </si>
  <si>
    <t>sherwood 1st</t>
  </si>
  <si>
    <t>sherwood final</t>
  </si>
  <si>
    <t>雨風</t>
  </si>
  <si>
    <t>Grange stuart gold 1st</t>
  </si>
  <si>
    <t>Grange stuart gold 2nd</t>
  </si>
  <si>
    <t>Whit clubchamp 1st</t>
  </si>
  <si>
    <r>
      <t xml:space="preserve">Whit clubchamp </t>
    </r>
    <r>
      <rPr>
        <sz val="11"/>
        <rFont val="ＭＳ Ｐゴシック"/>
        <family val="3"/>
      </rPr>
      <t>final</t>
    </r>
  </si>
  <si>
    <t>Maramarua counties 1st</t>
  </si>
  <si>
    <t>Maramarua counties 2nd</t>
  </si>
  <si>
    <t>Maramarua counties final</t>
  </si>
  <si>
    <t>曇り、強風</t>
  </si>
  <si>
    <t>晴れ、強風</t>
  </si>
  <si>
    <t>Whangamata 1st</t>
  </si>
  <si>
    <t>Whangamata 2nd</t>
  </si>
  <si>
    <t>Whangamata Final</t>
  </si>
  <si>
    <t>Huntly 3rd</t>
  </si>
  <si>
    <t>Huapai north harbour 1st</t>
  </si>
  <si>
    <t>Huapai north harbour final</t>
  </si>
  <si>
    <t>Manukau NZ open qualify</t>
  </si>
  <si>
    <t>Akarana aniversary 1st</t>
  </si>
  <si>
    <t>Akarana aniversary 2nd</t>
  </si>
  <si>
    <t>Akarana aniversary final</t>
  </si>
  <si>
    <t>Warkworth 1st</t>
  </si>
  <si>
    <t>Warkworth 2nd</t>
  </si>
  <si>
    <t>Warkworth final</t>
  </si>
  <si>
    <t>Wellsford 1st</t>
  </si>
  <si>
    <t>Wellsford 2nd</t>
  </si>
  <si>
    <t>Waipu Final</t>
  </si>
  <si>
    <t>Grange 2nd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</si>
</sst>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"/>
    <numFmt numFmtId="177" formatCode="&quot;△&quot;\ #,##0;&quot;▲&quot;\ #,##0"/>
    <numFmt numFmtId="178" formatCode="mmm\-yyyy"/>
    <numFmt numFmtId="179" formatCode="\+0.00"/>
    <numFmt numFmtId="180" formatCode="&quot;△&quot;\ 0.00;&quot;▲&quot;\ 0.00"/>
    <numFmt numFmtId="181" formatCode="0.00_ "/>
    <numFmt numFmtId="182" formatCode="\+#,##0;\-#,##0"/>
    <numFmt numFmtId="183" formatCode="0.000_ "/>
    <numFmt numFmtId="184" formatCode="\+#,##0.0;\-#,##0.0"/>
    <numFmt numFmtId="185" formatCode="\+#,##0.00;\-#,##0.00"/>
    <numFmt numFmtId="186" formatCode="0.0000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%"/>
    <numFmt numFmtId="195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9.25"/>
      <color indexed="12"/>
      <name val="ＭＳ Ｐゴシック"/>
      <family val="3"/>
    </font>
    <font>
      <u val="single"/>
      <sz val="9.25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181" fontId="0" fillId="0" borderId="0" xfId="0" applyNumberFormat="1" applyFont="1" applyAlignment="1">
      <alignment horizontal="center" vertical="center"/>
    </xf>
    <xf numFmtId="195" fontId="2" fillId="0" borderId="0" xfId="0" applyNumberFormat="1" applyFont="1" applyAlignment="1">
      <alignment horizontal="center" vertical="center" shrinkToFit="1"/>
    </xf>
    <xf numFmtId="195" fontId="2" fillId="0" borderId="0" xfId="0" applyNumberFormat="1" applyFont="1" applyAlignment="1">
      <alignment horizontal="center" vertical="center" wrapText="1"/>
    </xf>
    <xf numFmtId="195" fontId="0" fillId="0" borderId="0" xfId="0" applyNumberForma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shrinkToFit="1"/>
    </xf>
    <xf numFmtId="0" fontId="0" fillId="0" borderId="0" xfId="0" applyNumberFormat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187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181" fontId="0" fillId="0" borderId="0" xfId="0" applyNumberFormat="1" applyAlignment="1" quotePrefix="1">
      <alignment horizontal="center" vertical="center" wrapText="1"/>
    </xf>
    <xf numFmtId="185" fontId="0" fillId="0" borderId="0" xfId="0" applyNumberFormat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5" fontId="2" fillId="0" borderId="0" xfId="0" applyNumberFormat="1" applyFont="1" applyAlignment="1">
      <alignment horizontal="center" vertical="center" wrapText="1"/>
    </xf>
    <xf numFmtId="187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9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 quotePrefix="1">
      <alignment horizontal="center" vertical="center" wrapText="1"/>
    </xf>
    <xf numFmtId="9" fontId="2" fillId="0" borderId="0" xfId="0" applyNumberFormat="1" applyFont="1" applyAlignment="1" quotePrefix="1">
      <alignment horizontal="center" vertical="center" wrapText="1"/>
    </xf>
    <xf numFmtId="187" fontId="2" fillId="0" borderId="0" xfId="0" applyNumberFormat="1" applyFont="1" applyAlignment="1" quotePrefix="1">
      <alignment horizontal="center" vertical="center" wrapText="1"/>
    </xf>
    <xf numFmtId="2" fontId="2" fillId="0" borderId="0" xfId="0" applyNumberFormat="1" applyFont="1" applyAlignment="1" quotePrefix="1">
      <alignment horizontal="center" vertical="center" wrapText="1"/>
    </xf>
    <xf numFmtId="181" fontId="2" fillId="0" borderId="0" xfId="0" applyNumberFormat="1" applyFont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5" fontId="7" fillId="0" borderId="0" xfId="0" applyNumberFormat="1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194" fontId="7" fillId="0" borderId="0" xfId="0" applyNumberFormat="1" applyFont="1" applyAlignment="1">
      <alignment horizontal="center" vertical="center" wrapText="1"/>
    </xf>
    <xf numFmtId="187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19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94" fontId="7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85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94" fontId="7" fillId="0" borderId="0" xfId="0" applyNumberFormat="1" applyFont="1" applyAlignment="1">
      <alignment horizontal="center"/>
    </xf>
    <xf numFmtId="183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shrinkToFit="1"/>
    </xf>
    <xf numFmtId="0" fontId="8" fillId="0" borderId="0" xfId="0" applyNumberFormat="1" applyFont="1" applyAlignment="1">
      <alignment horizontal="center" vertical="center" shrinkToFit="1"/>
    </xf>
    <xf numFmtId="185" fontId="9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7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195" fontId="9" fillId="0" borderId="0" xfId="0" applyNumberFormat="1" applyFont="1" applyAlignment="1">
      <alignment horizontal="center" vertical="center" wrapText="1"/>
    </xf>
    <xf numFmtId="181" fontId="9" fillId="0" borderId="0" xfId="0" applyNumberFormat="1" applyFont="1" applyAlignment="1">
      <alignment horizontal="center" vertical="center" wrapText="1"/>
    </xf>
    <xf numFmtId="185" fontId="9" fillId="0" borderId="0" xfId="0" applyNumberFormat="1" applyFont="1" applyAlignment="1">
      <alignment horizontal="center" vertical="center" shrinkToFit="1"/>
    </xf>
    <xf numFmtId="10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87" fontId="9" fillId="0" borderId="0" xfId="0" applyNumberFormat="1" applyFont="1" applyAlignment="1">
      <alignment horizontal="center" vertical="center" shrinkToFit="1"/>
    </xf>
    <xf numFmtId="2" fontId="9" fillId="0" borderId="0" xfId="0" applyNumberFormat="1" applyFont="1" applyAlignment="1">
      <alignment horizontal="center" vertical="center" shrinkToFit="1"/>
    </xf>
    <xf numFmtId="195" fontId="9" fillId="0" borderId="0" xfId="0" applyNumberFormat="1" applyFont="1" applyAlignment="1">
      <alignment horizontal="center" vertical="center" shrinkToFit="1"/>
    </xf>
    <xf numFmtId="181" fontId="9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0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10" fontId="7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0" fontId="2" fillId="0" borderId="0" xfId="0" applyNumberFormat="1" applyFont="1" applyAlignment="1" quotePrefix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195" fontId="2" fillId="0" borderId="0" xfId="0" applyNumberFormat="1" applyFont="1" applyAlignment="1">
      <alignment horizontal="center" vertical="center" shrinkToFit="1"/>
    </xf>
    <xf numFmtId="195" fontId="0" fillId="0" borderId="0" xfId="0" applyNumberFormat="1" applyAlignment="1">
      <alignment horizontal="center" vertical="center" shrinkToFit="1"/>
    </xf>
    <xf numFmtId="10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="84" zoomScaleNormal="84" workbookViewId="0" topLeftCell="A1">
      <selection activeCell="B7" sqref="B7"/>
    </sheetView>
  </sheetViews>
  <sheetFormatPr defaultColWidth="9.00390625" defaultRowHeight="13.5"/>
  <cols>
    <col min="1" max="1" width="12.875" style="8" customWidth="1"/>
    <col min="2" max="2" width="26.50390625" style="8" customWidth="1"/>
    <col min="3" max="3" width="19.375" style="8" customWidth="1"/>
    <col min="4" max="4" width="12.75390625" style="8" customWidth="1"/>
    <col min="5" max="5" width="11.375" style="8" customWidth="1"/>
    <col min="6" max="6" width="16.50390625" style="8" customWidth="1"/>
    <col min="7" max="7" width="15.375" style="8" customWidth="1"/>
    <col min="8" max="8" width="14.125" style="8" customWidth="1"/>
    <col min="9" max="9" width="16.875" style="8" customWidth="1"/>
    <col min="10" max="10" width="14.25390625" style="8" customWidth="1"/>
    <col min="11" max="11" width="10.375" style="8" customWidth="1"/>
    <col min="12" max="12" width="9.50390625" style="8" customWidth="1"/>
    <col min="13" max="13" width="8.75390625" style="8" customWidth="1"/>
    <col min="14" max="14" width="8.50390625" style="8" customWidth="1"/>
    <col min="15" max="15" width="12.50390625" style="8" customWidth="1"/>
    <col min="16" max="16" width="13.25390625" style="8" customWidth="1"/>
    <col min="17" max="17" width="14.625" style="8" customWidth="1"/>
    <col min="18" max="18" width="17.125" style="8" customWidth="1"/>
    <col min="19" max="19" width="14.875" style="8" customWidth="1"/>
    <col min="20" max="16384" width="8.875" style="8" customWidth="1"/>
  </cols>
  <sheetData>
    <row r="1" spans="1:20" s="38" customFormat="1" ht="12.75">
      <c r="A1" s="89" t="s">
        <v>0</v>
      </c>
      <c r="B1" s="89" t="s">
        <v>37</v>
      </c>
      <c r="C1" s="89" t="s">
        <v>92</v>
      </c>
      <c r="D1" s="89" t="s">
        <v>1</v>
      </c>
      <c r="E1" s="89"/>
      <c r="F1" s="89" t="s">
        <v>2</v>
      </c>
      <c r="G1" s="89"/>
      <c r="H1" s="17" t="s">
        <v>76</v>
      </c>
      <c r="I1" s="17" t="s">
        <v>8</v>
      </c>
      <c r="J1" s="39" t="s">
        <v>7</v>
      </c>
      <c r="K1" s="89" t="s">
        <v>3</v>
      </c>
      <c r="L1" s="89"/>
      <c r="M1" s="89" t="s">
        <v>4</v>
      </c>
      <c r="N1" s="89"/>
      <c r="O1" s="89" t="s">
        <v>28</v>
      </c>
      <c r="P1" s="89" t="s">
        <v>38</v>
      </c>
      <c r="Q1" s="17" t="s">
        <v>58</v>
      </c>
      <c r="R1" s="17" t="s">
        <v>104</v>
      </c>
      <c r="S1" s="17" t="s">
        <v>66</v>
      </c>
      <c r="T1" s="90"/>
    </row>
    <row r="2" spans="1:20" s="38" customFormat="1" ht="12.75">
      <c r="A2" s="89"/>
      <c r="B2" s="89"/>
      <c r="C2" s="89"/>
      <c r="D2" s="89"/>
      <c r="E2" s="89"/>
      <c r="F2" s="17" t="s">
        <v>5</v>
      </c>
      <c r="G2" s="17" t="s">
        <v>6</v>
      </c>
      <c r="H2" s="17" t="s">
        <v>96</v>
      </c>
      <c r="I2" s="69" t="s">
        <v>93</v>
      </c>
      <c r="J2" s="39" t="s">
        <v>94</v>
      </c>
      <c r="K2" s="89"/>
      <c r="L2" s="89"/>
      <c r="M2" s="89"/>
      <c r="N2" s="89"/>
      <c r="O2" s="89"/>
      <c r="P2" s="90"/>
      <c r="Q2" s="17" t="s">
        <v>109</v>
      </c>
      <c r="R2" s="17" t="s">
        <v>97</v>
      </c>
      <c r="S2" s="17" t="s">
        <v>98</v>
      </c>
      <c r="T2" s="90"/>
    </row>
    <row r="3" spans="1:19" ht="12.75">
      <c r="A3" s="13">
        <v>38380</v>
      </c>
      <c r="B3" s="8" t="s">
        <v>138</v>
      </c>
      <c r="C3" s="14">
        <v>0</v>
      </c>
      <c r="D3" s="11">
        <v>8</v>
      </c>
      <c r="E3" s="11">
        <v>14</v>
      </c>
      <c r="F3" s="8">
        <v>5</v>
      </c>
      <c r="G3" s="8">
        <v>1</v>
      </c>
      <c r="H3" s="8">
        <v>13</v>
      </c>
      <c r="I3" s="8">
        <v>21</v>
      </c>
      <c r="J3" s="8">
        <v>30</v>
      </c>
      <c r="K3" s="8">
        <v>1</v>
      </c>
      <c r="L3" s="8">
        <v>5</v>
      </c>
      <c r="O3" s="8">
        <v>72</v>
      </c>
      <c r="P3" s="8" t="s">
        <v>39</v>
      </c>
      <c r="Q3" s="8">
        <v>1</v>
      </c>
      <c r="R3" s="8">
        <v>5</v>
      </c>
      <c r="S3" s="8">
        <v>13</v>
      </c>
    </row>
    <row r="4" spans="1:19" ht="12.75">
      <c r="A4" s="13">
        <v>38381</v>
      </c>
      <c r="B4" s="8" t="s">
        <v>139</v>
      </c>
      <c r="C4" s="14">
        <v>4</v>
      </c>
      <c r="D4" s="11">
        <v>3</v>
      </c>
      <c r="E4" s="8">
        <v>13</v>
      </c>
      <c r="F4" s="8">
        <v>7</v>
      </c>
      <c r="G4" s="8">
        <v>3</v>
      </c>
      <c r="H4" s="8">
        <v>9</v>
      </c>
      <c r="I4" s="8">
        <v>18</v>
      </c>
      <c r="J4" s="8">
        <v>29</v>
      </c>
      <c r="K4" s="8">
        <v>3</v>
      </c>
      <c r="L4" s="8">
        <v>5</v>
      </c>
      <c r="M4" s="8">
        <v>2</v>
      </c>
      <c r="N4" s="8">
        <v>4</v>
      </c>
      <c r="O4" s="8">
        <v>74</v>
      </c>
      <c r="P4" s="8" t="s">
        <v>40</v>
      </c>
      <c r="Q4" s="8">
        <v>1</v>
      </c>
      <c r="R4" s="8">
        <v>1</v>
      </c>
      <c r="S4" s="8">
        <v>13</v>
      </c>
    </row>
    <row r="5" spans="1:19" ht="12.75">
      <c r="A5" s="13">
        <v>38382</v>
      </c>
      <c r="B5" s="8" t="s">
        <v>140</v>
      </c>
      <c r="C5" s="14">
        <v>2</v>
      </c>
      <c r="D5" s="11">
        <v>9</v>
      </c>
      <c r="E5" s="8">
        <v>13</v>
      </c>
      <c r="F5" s="8">
        <v>3</v>
      </c>
      <c r="G5" s="8">
        <v>1</v>
      </c>
      <c r="H5" s="8">
        <v>11</v>
      </c>
      <c r="I5" s="8">
        <v>20</v>
      </c>
      <c r="J5" s="8">
        <v>29</v>
      </c>
      <c r="K5" s="8">
        <v>3</v>
      </c>
      <c r="L5" s="8">
        <v>6</v>
      </c>
      <c r="M5" s="8">
        <v>1</v>
      </c>
      <c r="N5" s="8">
        <v>2</v>
      </c>
      <c r="O5" s="8">
        <v>72</v>
      </c>
      <c r="P5" s="8" t="s">
        <v>39</v>
      </c>
      <c r="Q5" s="8">
        <v>1</v>
      </c>
      <c r="R5" s="8">
        <v>5</v>
      </c>
      <c r="S5" s="8">
        <v>11</v>
      </c>
    </row>
    <row r="6" spans="1:19" ht="12.75">
      <c r="A6" s="13">
        <v>38383</v>
      </c>
      <c r="B6" s="8" t="s">
        <v>141</v>
      </c>
      <c r="C6" s="14">
        <v>7</v>
      </c>
      <c r="D6" s="11">
        <v>7</v>
      </c>
      <c r="E6" s="8">
        <v>13</v>
      </c>
      <c r="F6" s="8">
        <v>4</v>
      </c>
      <c r="G6" s="8">
        <v>2</v>
      </c>
      <c r="H6" s="8">
        <v>10</v>
      </c>
      <c r="I6" s="8">
        <v>19</v>
      </c>
      <c r="J6" s="8">
        <v>31</v>
      </c>
      <c r="K6" s="8">
        <v>3</v>
      </c>
      <c r="L6" s="8">
        <v>7</v>
      </c>
      <c r="M6" s="8">
        <v>1</v>
      </c>
      <c r="N6" s="8">
        <v>3</v>
      </c>
      <c r="O6" s="8">
        <v>77</v>
      </c>
      <c r="P6" s="8" t="s">
        <v>39</v>
      </c>
      <c r="Q6" s="8">
        <v>1</v>
      </c>
      <c r="R6" s="8">
        <v>1</v>
      </c>
      <c r="S6" s="8">
        <v>12</v>
      </c>
    </row>
    <row r="7" spans="1:4" ht="12.75">
      <c r="A7" s="13"/>
      <c r="C7" s="14"/>
      <c r="D7" s="11"/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6" spans="1:19" s="16" customFormat="1" ht="12.75">
      <c r="A36" s="54" t="s">
        <v>78</v>
      </c>
      <c r="C36" s="55">
        <f>AVERAGE(C3:C34)</f>
        <v>3.25</v>
      </c>
      <c r="D36" s="91">
        <f>D41/E41</f>
        <v>0.5094339622641509</v>
      </c>
      <c r="E36" s="91"/>
      <c r="F36" s="57">
        <f>F41/(F41+G41)</f>
        <v>0.7307692307692307</v>
      </c>
      <c r="G36" s="57">
        <f>G41/(F41+G41)</f>
        <v>0.2692307692307692</v>
      </c>
      <c r="H36" s="58">
        <f>H41/18</f>
        <v>0.5972222222222222</v>
      </c>
      <c r="I36" s="59">
        <f>I41/H42</f>
        <v>1.813953488372093</v>
      </c>
      <c r="J36" s="60">
        <f>AVERAGE(J3:J34)</f>
        <v>29.75</v>
      </c>
      <c r="K36" s="91">
        <f>K41/L41</f>
        <v>0.43478260869565216</v>
      </c>
      <c r="L36" s="91"/>
      <c r="M36" s="91">
        <f>M41/N41</f>
        <v>0.4444444444444444</v>
      </c>
      <c r="N36" s="91"/>
      <c r="O36" s="60">
        <f>AVERAGE(O3:O34)</f>
        <v>73.75</v>
      </c>
      <c r="Q36" s="54">
        <f>SUM(Q3:Q34)</f>
        <v>4</v>
      </c>
      <c r="R36" s="60">
        <f>AVERAGE(R3:R34)</f>
        <v>3</v>
      </c>
      <c r="S36" s="56">
        <f>S41/(Q36*18)</f>
        <v>0.6805555555555556</v>
      </c>
    </row>
    <row r="37" spans="3:19" s="17" customFormat="1" ht="12.75">
      <c r="C37" s="17" t="s">
        <v>30</v>
      </c>
      <c r="D37" s="89" t="s">
        <v>29</v>
      </c>
      <c r="E37" s="89"/>
      <c r="F37" s="17" t="s">
        <v>36</v>
      </c>
      <c r="G37" s="17" t="s">
        <v>80</v>
      </c>
      <c r="H37" s="17" t="s">
        <v>31</v>
      </c>
      <c r="I37" s="17" t="s">
        <v>79</v>
      </c>
      <c r="J37" s="17" t="s">
        <v>95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54</v>
      </c>
      <c r="R37" s="17" t="s">
        <v>67</v>
      </c>
      <c r="S37" s="17" t="s">
        <v>70</v>
      </c>
    </row>
    <row r="41" spans="3:19" ht="12.75">
      <c r="C41" s="14">
        <f>SUM(C3:C34)</f>
        <v>13</v>
      </c>
      <c r="D41" s="8">
        <f>SUM(D3:D34)</f>
        <v>27</v>
      </c>
      <c r="E41" s="8">
        <f>SUM(E3:E34)</f>
        <v>53</v>
      </c>
      <c r="F41" s="8">
        <f>SUM(F3:F34)</f>
        <v>19</v>
      </c>
      <c r="G41" s="8">
        <f>SUM(G3:G34)</f>
        <v>7</v>
      </c>
      <c r="H41" s="12">
        <f>AVERAGE(H3:H34)</f>
        <v>10.75</v>
      </c>
      <c r="I41" s="11">
        <f aca="true" t="shared" si="0" ref="I41:O41">SUM(I3:I34)</f>
        <v>78</v>
      </c>
      <c r="J41" s="8">
        <f t="shared" si="0"/>
        <v>119</v>
      </c>
      <c r="K41" s="8">
        <f t="shared" si="0"/>
        <v>10</v>
      </c>
      <c r="L41" s="8">
        <f t="shared" si="0"/>
        <v>23</v>
      </c>
      <c r="M41" s="8">
        <f t="shared" si="0"/>
        <v>4</v>
      </c>
      <c r="N41" s="8">
        <f t="shared" si="0"/>
        <v>9</v>
      </c>
      <c r="O41" s="8">
        <f t="shared" si="0"/>
        <v>295</v>
      </c>
      <c r="R41" s="8">
        <f>SUM(R3:R34)</f>
        <v>12</v>
      </c>
      <c r="S41" s="8">
        <f>SUM(S3:S34)</f>
        <v>49</v>
      </c>
    </row>
    <row r="42" ht="12.75">
      <c r="H42" s="8">
        <f>SUM(H3:H34)</f>
        <v>43</v>
      </c>
    </row>
  </sheetData>
  <mergeCells count="16">
    <mergeCell ref="T1:T2"/>
    <mergeCell ref="F1:G1"/>
    <mergeCell ref="P1:P2"/>
    <mergeCell ref="D37:E37"/>
    <mergeCell ref="K37:L37"/>
    <mergeCell ref="M37:N37"/>
    <mergeCell ref="K36:L36"/>
    <mergeCell ref="M36:N36"/>
    <mergeCell ref="D36:E36"/>
    <mergeCell ref="A1:A2"/>
    <mergeCell ref="B1:B2"/>
    <mergeCell ref="C1:C2"/>
    <mergeCell ref="O1:O2"/>
    <mergeCell ref="D1:E2"/>
    <mergeCell ref="K1:L2"/>
    <mergeCell ref="M1:N2"/>
  </mergeCells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7" sqref="B7"/>
    </sheetView>
  </sheetViews>
  <sheetFormatPr defaultColWidth="9.00390625" defaultRowHeight="13.5"/>
  <cols>
    <col min="1" max="1" width="12.875" style="8" customWidth="1"/>
    <col min="2" max="2" width="26.50390625" style="8" customWidth="1"/>
    <col min="3" max="3" width="18.375" style="8" customWidth="1"/>
    <col min="4" max="4" width="11.50390625" style="8" customWidth="1"/>
    <col min="5" max="5" width="11.375" style="8" customWidth="1"/>
    <col min="6" max="6" width="16.50390625" style="8" customWidth="1"/>
    <col min="7" max="7" width="15.50390625" style="8" customWidth="1"/>
    <col min="8" max="8" width="14.125" style="8" customWidth="1"/>
    <col min="9" max="9" width="16.875" style="8" customWidth="1"/>
    <col min="10" max="10" width="16.25390625" style="8" customWidth="1"/>
    <col min="11" max="11" width="11.875" style="8" customWidth="1"/>
    <col min="12" max="12" width="11.25390625" style="8" customWidth="1"/>
    <col min="13" max="13" width="10.875" style="8" customWidth="1"/>
    <col min="14" max="14" width="10.00390625" style="8" customWidth="1"/>
    <col min="15" max="15" width="18.00390625" style="8" customWidth="1"/>
    <col min="16" max="16" width="11.75390625" style="8" customWidth="1"/>
    <col min="17" max="17" width="14.75390625" style="8" customWidth="1"/>
    <col min="18" max="18" width="17.50390625" style="8" customWidth="1"/>
    <col min="19" max="19" width="13.375" style="8" customWidth="1"/>
    <col min="20" max="16384" width="8.875" style="8" customWidth="1"/>
  </cols>
  <sheetData>
    <row r="1" spans="1:19" s="38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89" t="s">
        <v>12</v>
      </c>
      <c r="G1" s="89"/>
      <c r="H1" s="17" t="s">
        <v>76</v>
      </c>
      <c r="I1" s="17" t="s">
        <v>68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10</v>
      </c>
      <c r="P1" s="89" t="s">
        <v>50</v>
      </c>
      <c r="Q1" s="17" t="s">
        <v>58</v>
      </c>
      <c r="R1" s="17" t="s">
        <v>104</v>
      </c>
      <c r="S1" s="17" t="s">
        <v>66</v>
      </c>
    </row>
    <row r="2" spans="1:19" s="38" customFormat="1" ht="12.75">
      <c r="A2" s="89"/>
      <c r="B2" s="89"/>
      <c r="C2" s="89"/>
      <c r="D2" s="89"/>
      <c r="E2" s="89"/>
      <c r="F2" s="17" t="s">
        <v>17</v>
      </c>
      <c r="G2" s="17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89"/>
      <c r="Q2" s="17" t="s">
        <v>110</v>
      </c>
      <c r="R2" s="17" t="s">
        <v>102</v>
      </c>
      <c r="S2" s="17" t="s">
        <v>103</v>
      </c>
    </row>
    <row r="3" spans="1:19" ht="12.75">
      <c r="A3" s="13">
        <v>38626</v>
      </c>
      <c r="B3" s="8" t="s">
        <v>123</v>
      </c>
      <c r="C3" s="14">
        <v>6</v>
      </c>
      <c r="D3" s="11">
        <v>7</v>
      </c>
      <c r="E3" s="11">
        <v>14</v>
      </c>
      <c r="F3" s="8">
        <v>3</v>
      </c>
      <c r="G3" s="8">
        <v>4</v>
      </c>
      <c r="H3" s="8">
        <v>8</v>
      </c>
      <c r="I3" s="8">
        <v>15</v>
      </c>
      <c r="J3" s="8">
        <v>33</v>
      </c>
      <c r="K3" s="8">
        <v>2</v>
      </c>
      <c r="L3" s="8">
        <v>5</v>
      </c>
      <c r="M3" s="8">
        <v>1</v>
      </c>
      <c r="N3" s="8">
        <v>4</v>
      </c>
      <c r="O3" s="8">
        <v>76</v>
      </c>
      <c r="P3" s="8" t="s">
        <v>44</v>
      </c>
      <c r="Q3" s="8">
        <v>1</v>
      </c>
      <c r="R3" s="8">
        <v>2</v>
      </c>
      <c r="S3" s="8">
        <v>10</v>
      </c>
    </row>
    <row r="4" spans="1:19" ht="12.75">
      <c r="A4" s="13">
        <v>38626</v>
      </c>
      <c r="B4" s="8" t="s">
        <v>124</v>
      </c>
      <c r="C4" s="14">
        <v>8</v>
      </c>
      <c r="D4" s="11">
        <v>6</v>
      </c>
      <c r="E4" s="8">
        <v>14</v>
      </c>
      <c r="F4" s="8">
        <v>5</v>
      </c>
      <c r="G4" s="8">
        <v>3</v>
      </c>
      <c r="H4" s="8">
        <v>9</v>
      </c>
      <c r="I4" s="8">
        <v>17</v>
      </c>
      <c r="J4" s="8">
        <v>33</v>
      </c>
      <c r="K4" s="8">
        <v>2</v>
      </c>
      <c r="L4" s="8">
        <v>4</v>
      </c>
      <c r="M4" s="8">
        <v>0</v>
      </c>
      <c r="N4" s="8">
        <v>2</v>
      </c>
      <c r="O4" s="8">
        <v>78</v>
      </c>
      <c r="P4" s="8" t="s">
        <v>114</v>
      </c>
      <c r="Q4" s="8">
        <v>1</v>
      </c>
      <c r="R4" s="8">
        <v>1</v>
      </c>
      <c r="S4" s="8">
        <v>10</v>
      </c>
    </row>
    <row r="5" spans="1:19" ht="12.75">
      <c r="A5" s="13">
        <v>38640</v>
      </c>
      <c r="B5" s="8" t="s">
        <v>125</v>
      </c>
      <c r="C5" s="14">
        <v>4</v>
      </c>
      <c r="D5" s="11">
        <v>6</v>
      </c>
      <c r="E5" s="8">
        <v>14</v>
      </c>
      <c r="F5" s="8">
        <v>5</v>
      </c>
      <c r="G5" s="8">
        <v>3</v>
      </c>
      <c r="H5" s="8">
        <v>9</v>
      </c>
      <c r="I5" s="8">
        <v>17</v>
      </c>
      <c r="J5" s="8">
        <v>31</v>
      </c>
      <c r="K5" s="8">
        <v>4</v>
      </c>
      <c r="L5" s="8">
        <v>8</v>
      </c>
      <c r="O5" s="8">
        <v>75</v>
      </c>
      <c r="P5" s="8" t="s">
        <v>39</v>
      </c>
      <c r="Q5" s="8">
        <v>1</v>
      </c>
      <c r="R5" s="8">
        <v>1</v>
      </c>
      <c r="S5" s="8">
        <v>13</v>
      </c>
    </row>
    <row r="6" spans="1:19" ht="12.75">
      <c r="A6" s="13">
        <v>38640</v>
      </c>
      <c r="B6" s="15" t="s">
        <v>126</v>
      </c>
      <c r="C6" s="14">
        <v>3</v>
      </c>
      <c r="D6" s="11">
        <v>7</v>
      </c>
      <c r="E6" s="8">
        <v>14</v>
      </c>
      <c r="F6" s="8">
        <v>4</v>
      </c>
      <c r="G6" s="8">
        <v>3</v>
      </c>
      <c r="H6" s="8">
        <v>9</v>
      </c>
      <c r="I6" s="8">
        <v>18</v>
      </c>
      <c r="J6" s="8">
        <v>30</v>
      </c>
      <c r="K6" s="8">
        <v>5</v>
      </c>
      <c r="L6" s="8">
        <v>9</v>
      </c>
      <c r="O6" s="8">
        <v>74</v>
      </c>
      <c r="P6" s="8" t="s">
        <v>39</v>
      </c>
      <c r="Q6" s="8">
        <v>1</v>
      </c>
      <c r="R6" s="8">
        <v>3</v>
      </c>
      <c r="S6" s="8">
        <v>12</v>
      </c>
    </row>
    <row r="7" spans="1:4" ht="12.75">
      <c r="A7" s="13"/>
      <c r="C7" s="14"/>
      <c r="D7" s="11"/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6" spans="1:19" s="16" customFormat="1" ht="12.75">
      <c r="A36" s="54" t="s">
        <v>78</v>
      </c>
      <c r="C36" s="55">
        <f>AVERAGE(C3:C34)</f>
        <v>5.25</v>
      </c>
      <c r="D36" s="91">
        <f>D41/E41</f>
        <v>0.4642857142857143</v>
      </c>
      <c r="E36" s="91"/>
      <c r="F36" s="57">
        <f>F41/(F41+G41)</f>
        <v>0.5666666666666667</v>
      </c>
      <c r="G36" s="57">
        <f>G41/(F41+G41)</f>
        <v>0.43333333333333335</v>
      </c>
      <c r="H36" s="58">
        <f>H41/18</f>
        <v>0.4861111111111111</v>
      </c>
      <c r="I36" s="59">
        <f>I41/H42</f>
        <v>1.9142857142857144</v>
      </c>
      <c r="J36" s="60">
        <f>AVERAGE(J3:J34)</f>
        <v>31.75</v>
      </c>
      <c r="K36" s="91">
        <f>K41/L41</f>
        <v>0.5</v>
      </c>
      <c r="L36" s="91"/>
      <c r="M36" s="91">
        <f>M41/N41</f>
        <v>0.16666666666666666</v>
      </c>
      <c r="N36" s="91"/>
      <c r="O36" s="60">
        <f>AVERAGE(O3:O34)</f>
        <v>75.75</v>
      </c>
      <c r="Q36" s="54">
        <f>SUM(Q3:Q34)</f>
        <v>4</v>
      </c>
      <c r="R36" s="60">
        <f>AVERAGE(R3:R34)</f>
        <v>1.75</v>
      </c>
      <c r="S36" s="56">
        <f>S41/(Q36*18)</f>
        <v>0.625</v>
      </c>
    </row>
    <row r="37" spans="3:19" s="17" customFormat="1" ht="12.75">
      <c r="C37" s="17" t="s">
        <v>30</v>
      </c>
      <c r="D37" s="89" t="s">
        <v>29</v>
      </c>
      <c r="E37" s="89"/>
      <c r="F37" s="17" t="s">
        <v>36</v>
      </c>
      <c r="G37" s="17" t="s">
        <v>80</v>
      </c>
      <c r="H37" s="17" t="s">
        <v>31</v>
      </c>
      <c r="I37" s="17" t="s">
        <v>79</v>
      </c>
      <c r="J37" s="17" t="s">
        <v>105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86</v>
      </c>
      <c r="R37" s="17" t="s">
        <v>87</v>
      </c>
      <c r="S37" s="17" t="s">
        <v>88</v>
      </c>
    </row>
    <row r="41" spans="3:19" ht="12.75">
      <c r="C41" s="14">
        <f>SUM(C3:C34)</f>
        <v>21</v>
      </c>
      <c r="D41" s="8">
        <f>SUM(D3:D34)</f>
        <v>26</v>
      </c>
      <c r="E41" s="8">
        <f>SUM(E3:E34)</f>
        <v>56</v>
      </c>
      <c r="F41" s="8">
        <f>SUM(F3:F34)</f>
        <v>17</v>
      </c>
      <c r="G41" s="8">
        <f>SUM(G3:G34)</f>
        <v>13</v>
      </c>
      <c r="H41" s="19">
        <f>AVERAGE(H3:H34)</f>
        <v>8.75</v>
      </c>
      <c r="I41" s="11">
        <f aca="true" t="shared" si="0" ref="I41:O41">SUM(I3:I34)</f>
        <v>67</v>
      </c>
      <c r="J41" s="8">
        <f t="shared" si="0"/>
        <v>127</v>
      </c>
      <c r="K41" s="8">
        <f t="shared" si="0"/>
        <v>13</v>
      </c>
      <c r="L41" s="8">
        <f t="shared" si="0"/>
        <v>26</v>
      </c>
      <c r="M41" s="8">
        <f t="shared" si="0"/>
        <v>1</v>
      </c>
      <c r="N41" s="8">
        <f t="shared" si="0"/>
        <v>6</v>
      </c>
      <c r="O41" s="8">
        <f t="shared" si="0"/>
        <v>303</v>
      </c>
      <c r="R41" s="8">
        <f>SUM(R3:R34)</f>
        <v>7</v>
      </c>
      <c r="S41" s="8">
        <f>SUM(S3:S34)</f>
        <v>45</v>
      </c>
    </row>
    <row r="42" ht="12.75">
      <c r="H42" s="8">
        <f>SUM(H3:H34)</f>
        <v>35</v>
      </c>
    </row>
  </sheetData>
  <mergeCells count="15">
    <mergeCell ref="P1:P2"/>
    <mergeCell ref="D36:E36"/>
    <mergeCell ref="F1:G1"/>
    <mergeCell ref="D37:E37"/>
    <mergeCell ref="M37:N37"/>
    <mergeCell ref="K36:L36"/>
    <mergeCell ref="M36:N36"/>
    <mergeCell ref="K37:L37"/>
    <mergeCell ref="A1:A2"/>
    <mergeCell ref="B1:B2"/>
    <mergeCell ref="C1:C2"/>
    <mergeCell ref="O1:O2"/>
    <mergeCell ref="D1:E2"/>
    <mergeCell ref="K1:L2"/>
    <mergeCell ref="M1:N2"/>
  </mergeCells>
  <printOptions/>
  <pageMargins left="0.75" right="0.75" top="1" bottom="1" header="0.512" footer="0.512"/>
  <pageSetup horizontalDpi="200" verticalDpi="2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6" sqref="B6"/>
    </sheetView>
  </sheetViews>
  <sheetFormatPr defaultColWidth="9.00390625" defaultRowHeight="13.5"/>
  <cols>
    <col min="1" max="1" width="12.875" style="8" customWidth="1"/>
    <col min="2" max="2" width="26.50390625" style="8" customWidth="1"/>
    <col min="3" max="3" width="19.875" style="8" customWidth="1"/>
    <col min="4" max="5" width="11.375" style="8" customWidth="1"/>
    <col min="6" max="6" width="15.50390625" style="8" customWidth="1"/>
    <col min="7" max="7" width="15.375" style="8" customWidth="1"/>
    <col min="8" max="8" width="14.125" style="8" customWidth="1"/>
    <col min="9" max="9" width="16.50390625" style="8" customWidth="1"/>
    <col min="10" max="10" width="16.625" style="8" customWidth="1"/>
    <col min="11" max="11" width="11.625" style="8" customWidth="1"/>
    <col min="12" max="12" width="11.00390625" style="8" customWidth="1"/>
    <col min="13" max="13" width="10.50390625" style="8" customWidth="1"/>
    <col min="14" max="14" width="9.50390625" style="8" customWidth="1"/>
    <col min="15" max="15" width="15.50390625" style="8" customWidth="1"/>
    <col min="16" max="17" width="14.375" style="8" customWidth="1"/>
    <col min="18" max="18" width="17.25390625" style="8" customWidth="1"/>
    <col min="19" max="19" width="14.00390625" style="8" customWidth="1"/>
    <col min="20" max="16384" width="8.875" style="8" customWidth="1"/>
  </cols>
  <sheetData>
    <row r="1" spans="1:19" s="38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89" t="s">
        <v>12</v>
      </c>
      <c r="G1" s="89"/>
      <c r="H1" s="17" t="s">
        <v>76</v>
      </c>
      <c r="I1" s="17" t="s">
        <v>13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10</v>
      </c>
      <c r="P1" s="89" t="s">
        <v>50</v>
      </c>
      <c r="Q1" s="17" t="s">
        <v>58</v>
      </c>
      <c r="R1" s="17" t="s">
        <v>104</v>
      </c>
      <c r="S1" s="17" t="s">
        <v>66</v>
      </c>
    </row>
    <row r="2" spans="1:19" s="38" customFormat="1" ht="12.75">
      <c r="A2" s="89"/>
      <c r="B2" s="89"/>
      <c r="C2" s="89"/>
      <c r="D2" s="89"/>
      <c r="E2" s="89"/>
      <c r="F2" s="17" t="s">
        <v>17</v>
      </c>
      <c r="G2" s="17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89"/>
      <c r="Q2" s="17" t="s">
        <v>110</v>
      </c>
      <c r="R2" s="17" t="s">
        <v>102</v>
      </c>
      <c r="S2" s="17" t="s">
        <v>103</v>
      </c>
    </row>
    <row r="3" spans="1:19" ht="12.75">
      <c r="A3" s="13">
        <v>38668</v>
      </c>
      <c r="B3" s="8" t="s">
        <v>127</v>
      </c>
      <c r="C3" s="14">
        <v>10</v>
      </c>
      <c r="D3" s="11">
        <v>6</v>
      </c>
      <c r="E3" s="11">
        <v>14</v>
      </c>
      <c r="F3" s="8">
        <v>2</v>
      </c>
      <c r="G3" s="8">
        <v>6</v>
      </c>
      <c r="H3" s="8">
        <v>10</v>
      </c>
      <c r="I3" s="8">
        <v>17</v>
      </c>
      <c r="J3" s="8">
        <v>28</v>
      </c>
      <c r="K3" s="8">
        <v>4</v>
      </c>
      <c r="L3" s="8">
        <v>9</v>
      </c>
      <c r="M3" s="8">
        <v>0</v>
      </c>
      <c r="N3" s="8">
        <v>2</v>
      </c>
      <c r="O3" s="8">
        <v>82</v>
      </c>
      <c r="P3" s="8" t="s">
        <v>39</v>
      </c>
      <c r="Q3" s="8">
        <v>1</v>
      </c>
      <c r="R3" s="8">
        <v>3</v>
      </c>
      <c r="S3" s="8">
        <v>14</v>
      </c>
    </row>
    <row r="4" spans="1:19" ht="12.75">
      <c r="A4" s="13">
        <v>38668</v>
      </c>
      <c r="B4" s="8" t="s">
        <v>128</v>
      </c>
      <c r="C4" s="14">
        <v>1</v>
      </c>
      <c r="D4" s="11">
        <v>4</v>
      </c>
      <c r="E4" s="8">
        <v>14</v>
      </c>
      <c r="F4" s="8">
        <v>4</v>
      </c>
      <c r="G4" s="8">
        <v>6</v>
      </c>
      <c r="H4" s="8">
        <v>8</v>
      </c>
      <c r="I4" s="8">
        <v>13</v>
      </c>
      <c r="J4" s="8">
        <v>27</v>
      </c>
      <c r="K4" s="8">
        <v>3</v>
      </c>
      <c r="L4" s="8">
        <v>7</v>
      </c>
      <c r="O4" s="8">
        <v>73</v>
      </c>
      <c r="P4" s="8" t="s">
        <v>131</v>
      </c>
      <c r="Q4" s="8">
        <v>1</v>
      </c>
      <c r="R4" s="8">
        <v>3</v>
      </c>
      <c r="S4" s="8">
        <v>14</v>
      </c>
    </row>
    <row r="5" spans="1:19" ht="12.75">
      <c r="A5" s="13">
        <v>38669</v>
      </c>
      <c r="B5" s="8" t="s">
        <v>129</v>
      </c>
      <c r="C5" s="14">
        <v>9</v>
      </c>
      <c r="D5" s="11">
        <v>5</v>
      </c>
      <c r="E5" s="8">
        <v>14</v>
      </c>
      <c r="F5" s="8">
        <v>5</v>
      </c>
      <c r="G5" s="8">
        <v>4</v>
      </c>
      <c r="H5" s="8">
        <v>10</v>
      </c>
      <c r="I5" s="8">
        <v>21</v>
      </c>
      <c r="J5" s="8">
        <v>33</v>
      </c>
      <c r="K5" s="8">
        <v>1</v>
      </c>
      <c r="L5" s="8">
        <v>8</v>
      </c>
      <c r="M5" s="8">
        <v>1</v>
      </c>
      <c r="N5" s="8">
        <v>1</v>
      </c>
      <c r="O5" s="8">
        <v>81</v>
      </c>
      <c r="P5" s="8" t="s">
        <v>130</v>
      </c>
      <c r="Q5" s="8">
        <v>1</v>
      </c>
      <c r="R5" s="8">
        <v>1</v>
      </c>
      <c r="S5" s="8">
        <v>11</v>
      </c>
    </row>
    <row r="6" spans="1:4" ht="12.75">
      <c r="A6" s="13"/>
      <c r="B6" s="16"/>
      <c r="C6" s="14"/>
      <c r="D6" s="11"/>
    </row>
    <row r="7" spans="1:4" ht="12.75">
      <c r="A7" s="13"/>
      <c r="C7" s="14"/>
      <c r="D7" s="11"/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6" spans="1:19" s="16" customFormat="1" ht="12.75">
      <c r="A36" s="54" t="s">
        <v>78</v>
      </c>
      <c r="C36" s="55">
        <f>AVERAGE(C3:C34)</f>
        <v>6.666666666666667</v>
      </c>
      <c r="D36" s="91">
        <f>D41/E41</f>
        <v>0.35714285714285715</v>
      </c>
      <c r="E36" s="91"/>
      <c r="F36" s="57">
        <f>F41/(F41+G41)</f>
        <v>0.4074074074074074</v>
      </c>
      <c r="G36" s="57">
        <f>G41/(F41+G41)</f>
        <v>0.5925925925925926</v>
      </c>
      <c r="H36" s="58">
        <f>H41/18</f>
        <v>0.5185185185185186</v>
      </c>
      <c r="I36" s="59">
        <f>I41/H42</f>
        <v>1.8214285714285714</v>
      </c>
      <c r="J36" s="60">
        <f>AVERAGE(J3:J34)</f>
        <v>29.333333333333332</v>
      </c>
      <c r="K36" s="91">
        <f>K41/L41</f>
        <v>0.3333333333333333</v>
      </c>
      <c r="L36" s="91"/>
      <c r="M36" s="91">
        <f>M41/N41</f>
        <v>0.3333333333333333</v>
      </c>
      <c r="N36" s="91"/>
      <c r="O36" s="60">
        <f>AVERAGE(O3:O34)</f>
        <v>78.66666666666667</v>
      </c>
      <c r="Q36" s="54">
        <f>SUM(Q3:Q34)</f>
        <v>3</v>
      </c>
      <c r="R36" s="60">
        <f>AVERAGE(R3:R34)</f>
        <v>2.3333333333333335</v>
      </c>
      <c r="S36" s="56">
        <f>S41/(Q36*18)</f>
        <v>0.7222222222222222</v>
      </c>
    </row>
    <row r="37" spans="3:19" s="17" customFormat="1" ht="12.75">
      <c r="C37" s="17" t="s">
        <v>30</v>
      </c>
      <c r="D37" s="89" t="s">
        <v>29</v>
      </c>
      <c r="E37" s="89"/>
      <c r="F37" s="17" t="s">
        <v>36</v>
      </c>
      <c r="G37" s="17" t="s">
        <v>80</v>
      </c>
      <c r="H37" s="17" t="s">
        <v>31</v>
      </c>
      <c r="I37" s="17" t="s">
        <v>79</v>
      </c>
      <c r="J37" s="17" t="s">
        <v>105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86</v>
      </c>
      <c r="R37" s="17" t="s">
        <v>87</v>
      </c>
      <c r="S37" s="17" t="s">
        <v>88</v>
      </c>
    </row>
    <row r="41" spans="3:19" ht="12.75">
      <c r="C41" s="14">
        <f>SUM(C3:C34)</f>
        <v>20</v>
      </c>
      <c r="D41" s="8">
        <f>SUM(D3:D34)</f>
        <v>15</v>
      </c>
      <c r="E41" s="8">
        <f>SUM(E3:E34)</f>
        <v>42</v>
      </c>
      <c r="F41" s="8">
        <f>SUM(F3:F34)</f>
        <v>11</v>
      </c>
      <c r="G41" s="8">
        <f>SUM(G3:G34)</f>
        <v>16</v>
      </c>
      <c r="H41" s="19">
        <f>AVERAGE(H3:H34)</f>
        <v>9.333333333333334</v>
      </c>
      <c r="I41" s="11">
        <f aca="true" t="shared" si="0" ref="I41:O41">SUM(I3:I34)</f>
        <v>51</v>
      </c>
      <c r="J41" s="8">
        <f t="shared" si="0"/>
        <v>88</v>
      </c>
      <c r="K41" s="8">
        <f t="shared" si="0"/>
        <v>8</v>
      </c>
      <c r="L41" s="8">
        <f t="shared" si="0"/>
        <v>24</v>
      </c>
      <c r="M41" s="8">
        <f t="shared" si="0"/>
        <v>1</v>
      </c>
      <c r="N41" s="8">
        <f t="shared" si="0"/>
        <v>3</v>
      </c>
      <c r="O41" s="8">
        <f t="shared" si="0"/>
        <v>236</v>
      </c>
      <c r="R41" s="8">
        <f>SUM(R3:R34)</f>
        <v>7</v>
      </c>
      <c r="S41" s="8">
        <f>SUM(S3:S34)</f>
        <v>39</v>
      </c>
    </row>
    <row r="42" ht="12.75">
      <c r="H42" s="8">
        <f>SUM(H3:H34)</f>
        <v>28</v>
      </c>
    </row>
  </sheetData>
  <mergeCells count="15">
    <mergeCell ref="P1:P2"/>
    <mergeCell ref="A1:A2"/>
    <mergeCell ref="B1:B2"/>
    <mergeCell ref="C1:C2"/>
    <mergeCell ref="O1:O2"/>
    <mergeCell ref="D1:E2"/>
    <mergeCell ref="K1:L2"/>
    <mergeCell ref="F1:G1"/>
    <mergeCell ref="M1:N2"/>
    <mergeCell ref="D37:E37"/>
    <mergeCell ref="K37:L37"/>
    <mergeCell ref="M37:N37"/>
    <mergeCell ref="K36:L36"/>
    <mergeCell ref="M36:N36"/>
    <mergeCell ref="D36:E36"/>
  </mergeCells>
  <printOptions/>
  <pageMargins left="0.75" right="0.75" top="1" bottom="1" header="0.512" footer="0.512"/>
  <pageSetup horizontalDpi="200" verticalDpi="2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6" sqref="B6"/>
    </sheetView>
  </sheetViews>
  <sheetFormatPr defaultColWidth="9.00390625" defaultRowHeight="13.5"/>
  <cols>
    <col min="1" max="1" width="12.875" style="8" customWidth="1"/>
    <col min="2" max="2" width="26.50390625" style="8" customWidth="1"/>
    <col min="3" max="3" width="19.375" style="8" customWidth="1"/>
    <col min="4" max="4" width="11.125" style="8" customWidth="1"/>
    <col min="5" max="5" width="11.375" style="8" customWidth="1"/>
    <col min="6" max="6" width="16.50390625" style="8" customWidth="1"/>
    <col min="7" max="7" width="15.625" style="8" customWidth="1"/>
    <col min="8" max="8" width="12.875" style="8" customWidth="1"/>
    <col min="9" max="9" width="16.75390625" style="8" customWidth="1"/>
    <col min="10" max="10" width="16.125" style="8" customWidth="1"/>
    <col min="11" max="11" width="11.75390625" style="8" customWidth="1"/>
    <col min="12" max="12" width="11.00390625" style="8" customWidth="1"/>
    <col min="13" max="13" width="9.375" style="8" customWidth="1"/>
    <col min="14" max="14" width="9.00390625" style="8" customWidth="1"/>
    <col min="15" max="15" width="18.00390625" style="8" customWidth="1"/>
    <col min="16" max="16" width="12.75390625" style="8" customWidth="1"/>
    <col min="17" max="17" width="15.50390625" style="8" customWidth="1"/>
    <col min="18" max="18" width="17.75390625" style="8" customWidth="1"/>
    <col min="19" max="19" width="14.375" style="8" customWidth="1"/>
    <col min="20" max="16384" width="8.875" style="8" customWidth="1"/>
  </cols>
  <sheetData>
    <row r="1" spans="1:19" s="38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89" t="s">
        <v>12</v>
      </c>
      <c r="G1" s="89"/>
      <c r="H1" s="17" t="s">
        <v>76</v>
      </c>
      <c r="I1" s="17" t="s">
        <v>13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10</v>
      </c>
      <c r="P1" s="89" t="s">
        <v>50</v>
      </c>
      <c r="Q1" s="17" t="s">
        <v>58</v>
      </c>
      <c r="R1" s="17" t="s">
        <v>104</v>
      </c>
      <c r="S1" s="17" t="s">
        <v>66</v>
      </c>
    </row>
    <row r="2" spans="1:19" s="38" customFormat="1" ht="12.75">
      <c r="A2" s="89"/>
      <c r="B2" s="89"/>
      <c r="C2" s="89"/>
      <c r="D2" s="89"/>
      <c r="E2" s="89"/>
      <c r="F2" s="17" t="s">
        <v>17</v>
      </c>
      <c r="G2" s="17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89"/>
      <c r="Q2" s="17" t="s">
        <v>110</v>
      </c>
      <c r="R2" s="17" t="s">
        <v>102</v>
      </c>
      <c r="S2" s="17" t="s">
        <v>103</v>
      </c>
    </row>
    <row r="3" spans="1:19" ht="12.75">
      <c r="A3" s="13">
        <v>38689</v>
      </c>
      <c r="B3" s="8" t="s">
        <v>132</v>
      </c>
      <c r="C3" s="14">
        <v>4</v>
      </c>
      <c r="D3" s="11">
        <v>8</v>
      </c>
      <c r="E3" s="11">
        <v>13</v>
      </c>
      <c r="F3" s="8">
        <v>3</v>
      </c>
      <c r="G3" s="8">
        <v>2</v>
      </c>
      <c r="H3" s="8">
        <v>9</v>
      </c>
      <c r="I3" s="8">
        <v>18</v>
      </c>
      <c r="J3" s="8">
        <v>29</v>
      </c>
      <c r="K3" s="8">
        <v>3</v>
      </c>
      <c r="L3" s="8">
        <v>7</v>
      </c>
      <c r="M3" s="8">
        <v>2</v>
      </c>
      <c r="N3" s="8">
        <v>3</v>
      </c>
      <c r="O3" s="8">
        <v>74</v>
      </c>
      <c r="P3" s="8" t="s">
        <v>39</v>
      </c>
      <c r="Q3" s="8">
        <v>1</v>
      </c>
      <c r="R3" s="8">
        <v>1</v>
      </c>
      <c r="S3" s="8">
        <v>13</v>
      </c>
    </row>
    <row r="4" spans="1:19" ht="12.75">
      <c r="A4" s="13">
        <v>38689</v>
      </c>
      <c r="B4" s="8" t="s">
        <v>133</v>
      </c>
      <c r="C4" s="14">
        <v>-2</v>
      </c>
      <c r="D4" s="11">
        <v>9</v>
      </c>
      <c r="E4" s="8">
        <v>13</v>
      </c>
      <c r="F4" s="8">
        <v>2</v>
      </c>
      <c r="G4" s="8">
        <v>2</v>
      </c>
      <c r="H4" s="8">
        <v>13</v>
      </c>
      <c r="I4" s="8">
        <v>24</v>
      </c>
      <c r="J4" s="8">
        <v>30</v>
      </c>
      <c r="K4" s="8">
        <v>4</v>
      </c>
      <c r="L4" s="8">
        <v>5</v>
      </c>
      <c r="O4" s="8">
        <v>68</v>
      </c>
      <c r="P4" s="8" t="s">
        <v>39</v>
      </c>
      <c r="Q4" s="8">
        <v>1</v>
      </c>
      <c r="R4" s="8">
        <v>5</v>
      </c>
      <c r="S4" s="8">
        <v>15</v>
      </c>
    </row>
    <row r="5" spans="1:19" ht="12.75">
      <c r="A5" s="13">
        <v>38690</v>
      </c>
      <c r="B5" s="8" t="s">
        <v>134</v>
      </c>
      <c r="C5" s="14">
        <v>3</v>
      </c>
      <c r="D5" s="11">
        <v>8</v>
      </c>
      <c r="E5" s="8">
        <v>13</v>
      </c>
      <c r="F5" s="8">
        <v>2</v>
      </c>
      <c r="G5" s="8">
        <v>2</v>
      </c>
      <c r="H5" s="8">
        <v>12</v>
      </c>
      <c r="I5" s="8">
        <v>23</v>
      </c>
      <c r="J5" s="8">
        <v>32</v>
      </c>
      <c r="K5" s="8">
        <v>3</v>
      </c>
      <c r="L5" s="8">
        <v>6</v>
      </c>
      <c r="O5" s="8">
        <v>73</v>
      </c>
      <c r="P5" s="8" t="s">
        <v>44</v>
      </c>
      <c r="Q5" s="8">
        <v>1</v>
      </c>
      <c r="R5" s="8">
        <v>2</v>
      </c>
      <c r="S5" s="8">
        <v>13</v>
      </c>
    </row>
    <row r="6" spans="1:4" ht="12.75">
      <c r="A6" s="13"/>
      <c r="B6" s="16"/>
      <c r="C6" s="14"/>
      <c r="D6" s="11"/>
    </row>
    <row r="7" spans="1:4" ht="12.75">
      <c r="A7" s="13"/>
      <c r="C7" s="14"/>
      <c r="D7" s="11"/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6" spans="1:19" s="16" customFormat="1" ht="12.75">
      <c r="A36" s="54" t="s">
        <v>91</v>
      </c>
      <c r="C36" s="55">
        <f>AVERAGE(C3:C34)</f>
        <v>1.6666666666666667</v>
      </c>
      <c r="D36" s="91">
        <f>D41/E41</f>
        <v>0.6410256410256411</v>
      </c>
      <c r="E36" s="91"/>
      <c r="F36" s="57">
        <f>F41/(F41+G41)</f>
        <v>0.5384615384615384</v>
      </c>
      <c r="G36" s="57">
        <f>G41/(F41+G41)</f>
        <v>0.46153846153846156</v>
      </c>
      <c r="H36" s="58">
        <f>H41/18</f>
        <v>0.6296296296296297</v>
      </c>
      <c r="I36" s="59">
        <f>I41/H42</f>
        <v>1.911764705882353</v>
      </c>
      <c r="J36" s="60">
        <f>AVERAGE(J3:J34)</f>
        <v>30.333333333333332</v>
      </c>
      <c r="K36" s="91">
        <f>K41/L41</f>
        <v>0.5555555555555556</v>
      </c>
      <c r="L36" s="91"/>
      <c r="M36" s="91">
        <f>M41/N41</f>
        <v>0.6666666666666666</v>
      </c>
      <c r="N36" s="91"/>
      <c r="O36" s="60">
        <f>AVERAGE(O3:O34)</f>
        <v>71.66666666666667</v>
      </c>
      <c r="Q36" s="54">
        <f>SUM(Q3:Q34)</f>
        <v>3</v>
      </c>
      <c r="R36" s="60">
        <f>AVERAGE(R3:R34)</f>
        <v>2.6666666666666665</v>
      </c>
      <c r="S36" s="56">
        <f>S41/(Q36*18)</f>
        <v>0.7592592592592593</v>
      </c>
    </row>
    <row r="37" spans="3:19" s="17" customFormat="1" ht="12.75">
      <c r="C37" s="17" t="s">
        <v>30</v>
      </c>
      <c r="D37" s="89" t="s">
        <v>29</v>
      </c>
      <c r="E37" s="89"/>
      <c r="F37" s="17" t="s">
        <v>36</v>
      </c>
      <c r="G37" s="17" t="s">
        <v>80</v>
      </c>
      <c r="H37" s="17" t="s">
        <v>31</v>
      </c>
      <c r="I37" s="17" t="s">
        <v>79</v>
      </c>
      <c r="J37" s="17" t="s">
        <v>105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86</v>
      </c>
      <c r="R37" s="17" t="s">
        <v>87</v>
      </c>
      <c r="S37" s="17" t="s">
        <v>88</v>
      </c>
    </row>
    <row r="41" spans="3:19" ht="12.75">
      <c r="C41" s="14">
        <f>SUM(C3:C34)</f>
        <v>5</v>
      </c>
      <c r="D41" s="8">
        <f>SUM(D3:D34)</f>
        <v>25</v>
      </c>
      <c r="E41" s="8">
        <f>SUM(E3:E34)</f>
        <v>39</v>
      </c>
      <c r="F41" s="8">
        <f>SUM(F3:F34)</f>
        <v>7</v>
      </c>
      <c r="G41" s="8">
        <f>SUM(G3:G34)</f>
        <v>6</v>
      </c>
      <c r="H41" s="19">
        <f>AVERAGE(H3:H34)</f>
        <v>11.333333333333334</v>
      </c>
      <c r="I41" s="11">
        <f aca="true" t="shared" si="0" ref="I41:O41">SUM(I3:I34)</f>
        <v>65</v>
      </c>
      <c r="J41" s="8">
        <f t="shared" si="0"/>
        <v>91</v>
      </c>
      <c r="K41" s="8">
        <f t="shared" si="0"/>
        <v>10</v>
      </c>
      <c r="L41" s="8">
        <f t="shared" si="0"/>
        <v>18</v>
      </c>
      <c r="M41" s="8">
        <f t="shared" si="0"/>
        <v>2</v>
      </c>
      <c r="N41" s="8">
        <f t="shared" si="0"/>
        <v>3</v>
      </c>
      <c r="O41" s="8">
        <f t="shared" si="0"/>
        <v>215</v>
      </c>
      <c r="R41" s="8">
        <f>SUM(R3:R34)</f>
        <v>8</v>
      </c>
      <c r="S41" s="8">
        <f>SUM(S3:S34)</f>
        <v>41</v>
      </c>
    </row>
    <row r="42" ht="12.75">
      <c r="H42" s="8">
        <f>SUM(H3:H34)</f>
        <v>34</v>
      </c>
    </row>
  </sheetData>
  <mergeCells count="15">
    <mergeCell ref="P1:P2"/>
    <mergeCell ref="A1:A2"/>
    <mergeCell ref="B1:B2"/>
    <mergeCell ref="C1:C2"/>
    <mergeCell ref="O1:O2"/>
    <mergeCell ref="D1:E2"/>
    <mergeCell ref="K1:L2"/>
    <mergeCell ref="F1:G1"/>
    <mergeCell ref="M1:N2"/>
    <mergeCell ref="D37:E37"/>
    <mergeCell ref="K37:L37"/>
    <mergeCell ref="M37:N37"/>
    <mergeCell ref="K36:L36"/>
    <mergeCell ref="M36:N36"/>
    <mergeCell ref="D36:E36"/>
  </mergeCells>
  <printOptions/>
  <pageMargins left="0.75" right="0.75" top="1" bottom="1" header="0.512" footer="0.512"/>
  <pageSetup horizontalDpi="200" verticalDpi="2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91" zoomScaleNormal="91" workbookViewId="0" topLeftCell="A1">
      <selection activeCell="B15" sqref="B15"/>
    </sheetView>
  </sheetViews>
  <sheetFormatPr defaultColWidth="9.00390625" defaultRowHeight="13.5"/>
  <cols>
    <col min="1" max="1" width="25.25390625" style="18" customWidth="1"/>
    <col min="2" max="2" width="15.50390625" style="18" customWidth="1"/>
    <col min="3" max="3" width="8.875" style="18" customWidth="1"/>
    <col min="4" max="4" width="9.125" style="18" customWidth="1"/>
    <col min="5" max="5" width="14.875" style="18" customWidth="1"/>
    <col min="6" max="6" width="14.75390625" style="18" customWidth="1"/>
    <col min="7" max="7" width="13.50390625" style="18" customWidth="1"/>
    <col min="8" max="8" width="12.875" style="18" customWidth="1"/>
    <col min="9" max="9" width="15.75390625" style="18" customWidth="1"/>
    <col min="10" max="10" width="7.875" style="18" customWidth="1"/>
    <col min="11" max="11" width="8.00390625" style="18" customWidth="1"/>
    <col min="12" max="12" width="7.00390625" style="18" customWidth="1"/>
    <col min="13" max="13" width="8.375" style="18" customWidth="1"/>
    <col min="14" max="14" width="12.25390625" style="18" customWidth="1"/>
    <col min="15" max="15" width="11.625" style="22" customWidth="1"/>
    <col min="16" max="16" width="14.25390625" style="30" customWidth="1"/>
    <col min="17" max="17" width="12.375" style="18" customWidth="1"/>
    <col min="18" max="16384" width="8.875" style="18" customWidth="1"/>
  </cols>
  <sheetData>
    <row r="1" spans="1:21" ht="12.75" customHeight="1">
      <c r="A1" s="103" t="s">
        <v>27</v>
      </c>
      <c r="B1" s="103" t="s">
        <v>24</v>
      </c>
      <c r="C1" s="103" t="s">
        <v>21</v>
      </c>
      <c r="D1" s="103"/>
      <c r="E1" s="103" t="s">
        <v>25</v>
      </c>
      <c r="F1" s="103"/>
      <c r="G1" s="89" t="s">
        <v>76</v>
      </c>
      <c r="H1" s="103" t="s">
        <v>22</v>
      </c>
      <c r="I1" s="112" t="s">
        <v>7</v>
      </c>
      <c r="J1" s="103" t="s">
        <v>26</v>
      </c>
      <c r="K1" s="103"/>
      <c r="L1" s="103" t="s">
        <v>19</v>
      </c>
      <c r="M1" s="103"/>
      <c r="N1" s="89" t="s">
        <v>58</v>
      </c>
      <c r="O1" s="109" t="s">
        <v>55</v>
      </c>
      <c r="P1" s="108" t="s">
        <v>59</v>
      </c>
      <c r="Q1" s="103" t="s">
        <v>60</v>
      </c>
      <c r="R1" s="103"/>
      <c r="S1" s="107"/>
      <c r="T1" s="107"/>
      <c r="U1" s="107"/>
    </row>
    <row r="2" spans="1:21" ht="12.75">
      <c r="A2" s="103"/>
      <c r="B2" s="103"/>
      <c r="C2" s="103"/>
      <c r="D2" s="103"/>
      <c r="E2" s="10" t="s">
        <v>23</v>
      </c>
      <c r="F2" s="10" t="s">
        <v>20</v>
      </c>
      <c r="G2" s="89"/>
      <c r="H2" s="103"/>
      <c r="I2" s="112"/>
      <c r="J2" s="103"/>
      <c r="K2" s="103"/>
      <c r="L2" s="103"/>
      <c r="M2" s="103"/>
      <c r="N2" s="89"/>
      <c r="O2" s="110"/>
      <c r="P2" s="108"/>
      <c r="Q2" s="103"/>
      <c r="R2" s="103"/>
      <c r="S2" s="107"/>
      <c r="T2" s="107"/>
      <c r="U2" s="107"/>
    </row>
    <row r="3" spans="1:17" s="10" customFormat="1" ht="12.75">
      <c r="A3" s="37">
        <v>1</v>
      </c>
      <c r="B3" s="35">
        <f>'１月'!C36</f>
        <v>3.25</v>
      </c>
      <c r="C3" s="106">
        <f>'１月'!D36</f>
        <v>0.5094339622641509</v>
      </c>
      <c r="D3" s="104"/>
      <c r="E3" s="40">
        <f>'１月'!F36</f>
        <v>0.7307692307692307</v>
      </c>
      <c r="F3" s="40">
        <f>'１月'!G36</f>
        <v>0.2692307692307692</v>
      </c>
      <c r="G3" s="23">
        <f>'１月'!H36</f>
        <v>0.5972222222222222</v>
      </c>
      <c r="H3" s="36">
        <f>'１月'!I36</f>
        <v>1.813953488372093</v>
      </c>
      <c r="I3" s="41">
        <f>'１月'!J36</f>
        <v>29.75</v>
      </c>
      <c r="J3" s="102">
        <f>'１月'!K36</f>
        <v>0.43478260869565216</v>
      </c>
      <c r="K3" s="103"/>
      <c r="L3" s="102">
        <f>'１月'!M36</f>
        <v>0.4444444444444444</v>
      </c>
      <c r="M3" s="103"/>
      <c r="N3" s="10">
        <f>'１月'!Q36</f>
        <v>4</v>
      </c>
      <c r="O3" s="21">
        <f>'１月'!O36</f>
        <v>73.75</v>
      </c>
      <c r="P3" s="24">
        <f>'１月'!R36</f>
        <v>3</v>
      </c>
      <c r="Q3" s="42">
        <f>'１月'!S36</f>
        <v>0.6805555555555556</v>
      </c>
    </row>
    <row r="4" spans="1:17" s="10" customFormat="1" ht="12.75">
      <c r="A4" s="37">
        <v>2</v>
      </c>
      <c r="B4" s="35">
        <f>'２月'!C36</f>
        <v>1.875</v>
      </c>
      <c r="C4" s="100">
        <f>'２月'!D36</f>
        <v>0.48214285714285715</v>
      </c>
      <c r="D4" s="104"/>
      <c r="E4" s="43">
        <f>'２月'!F36</f>
        <v>0.6379310344827587</v>
      </c>
      <c r="F4" s="43">
        <f>'２月'!G36</f>
        <v>0.3620689655172414</v>
      </c>
      <c r="G4" s="42">
        <f>'２月'!H36</f>
        <v>0.6319444444444444</v>
      </c>
      <c r="H4" s="44">
        <f>'２月'!I36</f>
        <v>1.8131868131868132</v>
      </c>
      <c r="I4" s="45">
        <f>'２月'!J36</f>
        <v>30.625</v>
      </c>
      <c r="J4" s="100">
        <f>'２月'!K36</f>
        <v>0.43478260869565216</v>
      </c>
      <c r="K4" s="101"/>
      <c r="L4" s="100">
        <f>'２月'!M36</f>
        <v>0.4</v>
      </c>
      <c r="M4" s="101"/>
      <c r="N4" s="10">
        <f>'２月'!Q36</f>
        <v>8</v>
      </c>
      <c r="O4" s="21">
        <f>'２月'!O36</f>
        <v>73.375</v>
      </c>
      <c r="P4" s="46">
        <f>'２月'!R36</f>
        <v>3.125</v>
      </c>
      <c r="Q4" s="42">
        <f>'２月'!S36</f>
        <v>0.7638888888888888</v>
      </c>
    </row>
    <row r="5" spans="1:17" s="10" customFormat="1" ht="12.75">
      <c r="A5" s="37">
        <v>3</v>
      </c>
      <c r="B5" s="35">
        <f>'３月'!C36</f>
        <v>3.6666666666666665</v>
      </c>
      <c r="C5" s="102">
        <f>'３月'!D36</f>
        <v>0.5277777777777778</v>
      </c>
      <c r="D5" s="104"/>
      <c r="E5" s="40">
        <f>'３月'!F36</f>
        <v>0.7058823529411765</v>
      </c>
      <c r="F5" s="43">
        <f>'３月'!G36</f>
        <v>0.29411764705882354</v>
      </c>
      <c r="G5" s="42">
        <f>'３月'!H36</f>
        <v>0.6481481481481481</v>
      </c>
      <c r="H5" s="44">
        <f>'３月'!I36</f>
        <v>1.9428571428571428</v>
      </c>
      <c r="I5" s="45">
        <f>'３月'!J36</f>
        <v>32.666666666666664</v>
      </c>
      <c r="J5" s="100">
        <f>'３月'!K36</f>
        <v>0.3888888888888889</v>
      </c>
      <c r="K5" s="101"/>
      <c r="L5" s="100">
        <f>'３月'!M36</f>
        <v>1</v>
      </c>
      <c r="M5" s="101"/>
      <c r="N5" s="10">
        <f>'３月'!Q36</f>
        <v>3</v>
      </c>
      <c r="O5" s="21">
        <f>'３月'!O36</f>
        <v>74.66666666666667</v>
      </c>
      <c r="P5" s="46">
        <f>'３月'!R36</f>
        <v>2.6666666666666665</v>
      </c>
      <c r="Q5" s="42">
        <f>'３月'!S36</f>
        <v>0.6851851851851852</v>
      </c>
    </row>
    <row r="6" spans="1:17" s="10" customFormat="1" ht="12.75">
      <c r="A6" s="37">
        <v>4</v>
      </c>
      <c r="B6" s="35">
        <f>'４月'!C36</f>
        <v>3.5</v>
      </c>
      <c r="C6" s="102">
        <f>'４月'!D36</f>
        <v>0.5714285714285714</v>
      </c>
      <c r="D6" s="104"/>
      <c r="E6" s="40">
        <f>'４月'!F36</f>
        <v>0.16666666666666666</v>
      </c>
      <c r="F6" s="43">
        <f>'４月'!G36</f>
        <v>0.8333333333333334</v>
      </c>
      <c r="G6" s="42">
        <f>'４月'!H36</f>
        <v>0.6388888888888888</v>
      </c>
      <c r="H6" s="44">
        <f>'４月'!I36</f>
        <v>1.9130434782608696</v>
      </c>
      <c r="I6" s="45">
        <f>'４月'!J36</f>
        <v>31.5</v>
      </c>
      <c r="J6" s="100">
        <f>'４月'!K36</f>
        <v>0.5</v>
      </c>
      <c r="K6" s="101"/>
      <c r="L6" s="100" t="e">
        <f>'４月'!M36</f>
        <v>#DIV/0!</v>
      </c>
      <c r="M6" s="101"/>
      <c r="N6" s="10">
        <f>'４月'!Q36</f>
        <v>2</v>
      </c>
      <c r="O6" s="21">
        <f>'４月'!O36</f>
        <v>75.5</v>
      </c>
      <c r="P6" s="46">
        <f>'４月'!R36</f>
        <v>1.5</v>
      </c>
      <c r="Q6" s="42">
        <f>'４月'!S36</f>
        <v>0.7777777777777778</v>
      </c>
    </row>
    <row r="7" spans="1:17" s="10" customFormat="1" ht="12.75">
      <c r="A7" s="37">
        <v>5</v>
      </c>
      <c r="B7" s="35">
        <f>'５月'!C36</f>
        <v>1.5</v>
      </c>
      <c r="C7" s="102">
        <f>'５月'!D36</f>
        <v>0.5833333333333334</v>
      </c>
      <c r="D7" s="104"/>
      <c r="E7" s="40">
        <f>'５月'!F36</f>
        <v>0.5</v>
      </c>
      <c r="F7" s="43">
        <f>'５月'!G36</f>
        <v>0.5</v>
      </c>
      <c r="G7" s="42">
        <f>'５月'!H36</f>
        <v>0.8055555555555556</v>
      </c>
      <c r="H7" s="44">
        <f>'５月'!I36</f>
        <v>1.9655172413793103</v>
      </c>
      <c r="I7" s="45">
        <f>'５月'!J36</f>
        <v>34</v>
      </c>
      <c r="J7" s="100">
        <f>'５月'!K36</f>
        <v>0.6363636363636364</v>
      </c>
      <c r="K7" s="101"/>
      <c r="L7" s="100" t="e">
        <f>'５月'!M36</f>
        <v>#DIV/0!</v>
      </c>
      <c r="M7" s="101"/>
      <c r="N7" s="10">
        <f>'５月'!Q36</f>
        <v>2</v>
      </c>
      <c r="O7" s="21">
        <f>'５月'!O36</f>
        <v>71.5</v>
      </c>
      <c r="P7" s="46">
        <f>'５月'!R36</f>
        <v>2.5</v>
      </c>
      <c r="Q7" s="42">
        <f>'５月'!S36</f>
        <v>0.8333333333333334</v>
      </c>
    </row>
    <row r="8" spans="1:17" s="10" customFormat="1" ht="12.75">
      <c r="A8" s="37">
        <v>6</v>
      </c>
      <c r="B8" s="35">
        <f>'６月'!C36</f>
        <v>3.6666666666666665</v>
      </c>
      <c r="C8" s="102">
        <f>'６月'!D36</f>
        <v>0.6666666666666666</v>
      </c>
      <c r="D8" s="104"/>
      <c r="E8" s="40">
        <f>'６月'!F36</f>
        <v>0.26666666666666666</v>
      </c>
      <c r="F8" s="43">
        <f>'６月'!G36</f>
        <v>0.7333333333333333</v>
      </c>
      <c r="G8" s="42">
        <f>'６月'!H36</f>
        <v>0.6111111111111112</v>
      </c>
      <c r="H8" s="44">
        <f>'６月'!I36</f>
        <v>1.9393939393939394</v>
      </c>
      <c r="I8" s="45">
        <f>'６月'!J36</f>
        <v>31.666666666666668</v>
      </c>
      <c r="J8" s="100">
        <f>'６月'!K36</f>
        <v>0.4166666666666667</v>
      </c>
      <c r="K8" s="101"/>
      <c r="L8" s="100" t="e">
        <f>'６月'!M36</f>
        <v>#DIV/0!</v>
      </c>
      <c r="M8" s="101"/>
      <c r="N8" s="10">
        <f>'６月'!Q36</f>
        <v>3</v>
      </c>
      <c r="O8" s="21">
        <f>'６月'!O36</f>
        <v>75.66666666666667</v>
      </c>
      <c r="P8" s="46">
        <f>'６月'!R36</f>
        <v>1.6666666666666667</v>
      </c>
      <c r="Q8" s="42">
        <f>'６月'!S36</f>
        <v>0.7222222222222222</v>
      </c>
    </row>
    <row r="9" spans="1:17" s="10" customFormat="1" ht="12.75">
      <c r="A9" s="37">
        <v>7</v>
      </c>
      <c r="B9" s="35">
        <f>'７月'!C36</f>
        <v>2</v>
      </c>
      <c r="C9" s="102">
        <f>'７月'!D36</f>
        <v>0.7307692307692307</v>
      </c>
      <c r="D9" s="104"/>
      <c r="E9" s="40">
        <f>'７月'!F36</f>
        <v>0.42857142857142855</v>
      </c>
      <c r="F9" s="43">
        <f>'７月'!G36</f>
        <v>0.5714285714285714</v>
      </c>
      <c r="G9" s="42">
        <f>'７月'!H36</f>
        <v>0.6111111111111112</v>
      </c>
      <c r="H9" s="44">
        <f>'７月'!I36</f>
        <v>1.9090909090909092</v>
      </c>
      <c r="I9" s="45">
        <f>'７月'!J36</f>
        <v>31.5</v>
      </c>
      <c r="J9" s="100">
        <f>'７月'!K36</f>
        <v>0.46153846153846156</v>
      </c>
      <c r="K9" s="101"/>
      <c r="L9" s="100">
        <f>'７月'!M36</f>
        <v>0.5</v>
      </c>
      <c r="M9" s="101"/>
      <c r="N9" s="10">
        <f>'７月'!Q36</f>
        <v>2</v>
      </c>
      <c r="O9" s="21">
        <f>'７月'!O36</f>
        <v>71</v>
      </c>
      <c r="P9" s="46">
        <f>'７月'!R36</f>
        <v>2</v>
      </c>
      <c r="Q9" s="42">
        <f>'７月'!S36</f>
        <v>0.7777777777777778</v>
      </c>
    </row>
    <row r="10" spans="1:17" s="10" customFormat="1" ht="12.75">
      <c r="A10" s="37">
        <v>8</v>
      </c>
      <c r="B10" s="35">
        <f>'８月 '!C36</f>
        <v>6</v>
      </c>
      <c r="C10" s="102">
        <f>'８月 '!D36</f>
        <v>0.6714285714285714</v>
      </c>
      <c r="D10" s="104"/>
      <c r="E10" s="40">
        <f>'８月 '!F36</f>
        <v>0.43478260869565216</v>
      </c>
      <c r="F10" s="43">
        <f>'８月 '!G36</f>
        <v>0.5652173913043478</v>
      </c>
      <c r="G10" s="42">
        <f>'８月 '!H36</f>
        <v>0.4666666666666667</v>
      </c>
      <c r="H10" s="44">
        <f>'８月 '!I36</f>
        <v>1.9523809523809523</v>
      </c>
      <c r="I10" s="45">
        <f>'８月 '!J36</f>
        <v>30.6</v>
      </c>
      <c r="J10" s="100">
        <f>'８月 '!K36</f>
        <v>0.45714285714285713</v>
      </c>
      <c r="K10" s="101"/>
      <c r="L10" s="100">
        <f>'８月 '!M36</f>
        <v>0</v>
      </c>
      <c r="M10" s="101"/>
      <c r="N10" s="10">
        <f>'８月 '!Q36</f>
        <v>5</v>
      </c>
      <c r="O10" s="21">
        <f>'８月 '!O36</f>
        <v>77.2</v>
      </c>
      <c r="P10" s="46">
        <f>'８月 '!R36</f>
        <v>1.4</v>
      </c>
      <c r="Q10" s="42">
        <f>'８月 '!S36</f>
        <v>0.6555555555555556</v>
      </c>
    </row>
    <row r="11" spans="1:17" s="10" customFormat="1" ht="12.75">
      <c r="A11" s="37">
        <v>9</v>
      </c>
      <c r="B11" s="35">
        <f>'９月'!C36</f>
        <v>11</v>
      </c>
      <c r="C11" s="102">
        <f>'９月'!D36</f>
        <v>0.2857142857142857</v>
      </c>
      <c r="D11" s="104"/>
      <c r="E11" s="40">
        <f>'９月'!F36</f>
        <v>0.5</v>
      </c>
      <c r="F11" s="43">
        <f>'９月'!G36</f>
        <v>0.5</v>
      </c>
      <c r="G11" s="42">
        <f>'９月'!H36</f>
        <v>0.19444444444444445</v>
      </c>
      <c r="H11" s="44">
        <f>'９月'!I36</f>
        <v>1.8571428571428572</v>
      </c>
      <c r="I11" s="45">
        <f>'９月'!J36</f>
        <v>28.5</v>
      </c>
      <c r="J11" s="100">
        <f>'９月'!K36</f>
        <v>0.4666666666666667</v>
      </c>
      <c r="K11" s="101"/>
      <c r="L11" s="100" t="e">
        <f>'９月'!M36</f>
        <v>#DIV/0!</v>
      </c>
      <c r="M11" s="101"/>
      <c r="N11" s="10">
        <f>'９月'!Q36</f>
        <v>2</v>
      </c>
      <c r="O11" s="21">
        <f>'９月'!O36</f>
        <v>81</v>
      </c>
      <c r="P11" s="46">
        <f>'９月'!R36</f>
        <v>0.5</v>
      </c>
      <c r="Q11" s="42">
        <f>'９月'!S36</f>
        <v>0.3888888888888889</v>
      </c>
    </row>
    <row r="12" spans="1:17" s="10" customFormat="1" ht="12.75">
      <c r="A12" s="37">
        <v>10</v>
      </c>
      <c r="B12" s="35">
        <f>'１０月'!C36</f>
        <v>5.25</v>
      </c>
      <c r="C12" s="102">
        <f>'１０月'!D36</f>
        <v>0.4642857142857143</v>
      </c>
      <c r="D12" s="104"/>
      <c r="E12" s="40">
        <f>'１０月'!F36</f>
        <v>0.5666666666666667</v>
      </c>
      <c r="F12" s="43">
        <f>'１０月'!G36</f>
        <v>0.43333333333333335</v>
      </c>
      <c r="G12" s="42">
        <f>'１０月'!H36</f>
        <v>0.4861111111111111</v>
      </c>
      <c r="H12" s="44">
        <f>'１０月'!I36</f>
        <v>1.9142857142857144</v>
      </c>
      <c r="I12" s="45">
        <f>'１０月'!J36</f>
        <v>31.75</v>
      </c>
      <c r="J12" s="100">
        <f>'１０月'!K36</f>
        <v>0.5</v>
      </c>
      <c r="K12" s="101"/>
      <c r="L12" s="100">
        <f>'１０月'!M36</f>
        <v>0.16666666666666666</v>
      </c>
      <c r="M12" s="101"/>
      <c r="N12" s="10">
        <f>'１０月'!Q36</f>
        <v>4</v>
      </c>
      <c r="O12" s="21">
        <f>'１０月'!O36</f>
        <v>75.75</v>
      </c>
      <c r="P12" s="46">
        <f>'１０月'!R36</f>
        <v>1.75</v>
      </c>
      <c r="Q12" s="42">
        <f>'１０月'!S36</f>
        <v>0.625</v>
      </c>
    </row>
    <row r="13" spans="1:17" s="10" customFormat="1" ht="12.75">
      <c r="A13" s="37">
        <v>11</v>
      </c>
      <c r="B13" s="35">
        <f>'１１月'!C36</f>
        <v>6.666666666666667</v>
      </c>
      <c r="C13" s="102">
        <f>'１１月'!D36</f>
        <v>0.35714285714285715</v>
      </c>
      <c r="D13" s="104"/>
      <c r="E13" s="43">
        <f>'１１月'!F36</f>
        <v>0.4074074074074074</v>
      </c>
      <c r="F13" s="43">
        <f>'１１月'!G36</f>
        <v>0.5925925925925926</v>
      </c>
      <c r="G13" s="42">
        <f>'１１月'!H36</f>
        <v>0.5185185185185186</v>
      </c>
      <c r="H13" s="44">
        <f>'１１月'!I36</f>
        <v>1.8214285714285714</v>
      </c>
      <c r="I13" s="45">
        <f>'１１月'!J36</f>
        <v>29.333333333333332</v>
      </c>
      <c r="J13" s="100">
        <f>'１１月'!K36</f>
        <v>0.3333333333333333</v>
      </c>
      <c r="K13" s="101"/>
      <c r="L13" s="100">
        <f>'１１月'!M36</f>
        <v>0.3333333333333333</v>
      </c>
      <c r="M13" s="101"/>
      <c r="N13" s="10">
        <f>'１１月'!Q36</f>
        <v>3</v>
      </c>
      <c r="O13" s="21">
        <f>'１１月'!O36</f>
        <v>78.66666666666667</v>
      </c>
      <c r="P13" s="46">
        <f>'１１月'!R36</f>
        <v>2.3333333333333335</v>
      </c>
      <c r="Q13" s="42">
        <f>'１１月'!S36</f>
        <v>0.7222222222222222</v>
      </c>
    </row>
    <row r="14" spans="1:17" s="10" customFormat="1" ht="12.75">
      <c r="A14" s="37">
        <v>12</v>
      </c>
      <c r="B14" s="35">
        <f>'１２月 '!C36</f>
        <v>1.6666666666666667</v>
      </c>
      <c r="C14" s="102">
        <f>'１２月 '!D36</f>
        <v>0.6410256410256411</v>
      </c>
      <c r="D14" s="105"/>
      <c r="E14" s="43">
        <f>'１２月 '!F36</f>
        <v>0.5384615384615384</v>
      </c>
      <c r="F14" s="43">
        <f>'１２月 '!G36</f>
        <v>0.46153846153846156</v>
      </c>
      <c r="G14" s="42">
        <f>'１２月 '!H36</f>
        <v>0.6296296296296297</v>
      </c>
      <c r="H14" s="44">
        <f>'１２月 '!I36</f>
        <v>1.911764705882353</v>
      </c>
      <c r="I14" s="45">
        <f>'１２月 '!J36</f>
        <v>30.333333333333332</v>
      </c>
      <c r="J14" s="100">
        <f>'１２月 '!K36</f>
        <v>0.5555555555555556</v>
      </c>
      <c r="K14" s="101"/>
      <c r="L14" s="100">
        <f>'１２月 '!M36</f>
        <v>0.6666666666666666</v>
      </c>
      <c r="M14" s="101"/>
      <c r="N14" s="10">
        <f>'１２月 '!Q36</f>
        <v>3</v>
      </c>
      <c r="O14" s="21">
        <f>'１２月 '!O36</f>
        <v>71.66666666666667</v>
      </c>
      <c r="P14" s="46">
        <f>'１２月 '!R36</f>
        <v>2.6666666666666665</v>
      </c>
      <c r="Q14" s="42">
        <f>'１２月 '!S36</f>
        <v>0.7592592592592593</v>
      </c>
    </row>
    <row r="15" spans="1:9" ht="12.75">
      <c r="A15" s="26"/>
      <c r="B15" s="27"/>
      <c r="C15" s="26"/>
      <c r="G15" s="29"/>
      <c r="H15" s="28"/>
      <c r="I15" s="29"/>
    </row>
    <row r="16" spans="1:9" ht="12.75">
      <c r="A16" s="26"/>
      <c r="B16" s="27"/>
      <c r="C16" s="26"/>
      <c r="G16" s="29"/>
      <c r="H16" s="28"/>
      <c r="I16" s="29"/>
    </row>
    <row r="17" spans="1:9" ht="12.75">
      <c r="A17" s="26"/>
      <c r="B17" s="27"/>
      <c r="C17" s="26"/>
      <c r="G17" s="29"/>
      <c r="H17" s="28"/>
      <c r="I17" s="29"/>
    </row>
    <row r="18" spans="1:9" ht="12.75">
      <c r="A18" s="26"/>
      <c r="B18" s="33"/>
      <c r="C18" s="26"/>
      <c r="G18" s="29"/>
      <c r="H18" s="28"/>
      <c r="I18" s="29"/>
    </row>
    <row r="19" spans="1:9" ht="12.75">
      <c r="A19" s="26"/>
      <c r="B19" s="27"/>
      <c r="C19" s="26"/>
      <c r="G19" s="29"/>
      <c r="H19" s="28"/>
      <c r="I19" s="29"/>
    </row>
    <row r="20" spans="1:9" ht="12.75">
      <c r="A20" s="26"/>
      <c r="B20" s="27"/>
      <c r="C20" s="26"/>
      <c r="G20" s="29"/>
      <c r="H20" s="28"/>
      <c r="I20" s="29"/>
    </row>
    <row r="21" spans="1:9" ht="12.75">
      <c r="A21" s="26"/>
      <c r="B21" s="27"/>
      <c r="C21" s="26"/>
      <c r="G21" s="29"/>
      <c r="H21" s="28"/>
      <c r="I21" s="29"/>
    </row>
    <row r="22" spans="1:9" ht="12.75">
      <c r="A22" s="26"/>
      <c r="B22" s="27"/>
      <c r="C22" s="26"/>
      <c r="G22" s="29"/>
      <c r="H22" s="28"/>
      <c r="I22" s="29"/>
    </row>
    <row r="23" spans="1:9" ht="12.75">
      <c r="A23" s="26"/>
      <c r="B23" s="27"/>
      <c r="C23" s="26"/>
      <c r="G23" s="29"/>
      <c r="H23" s="28"/>
      <c r="I23" s="29"/>
    </row>
    <row r="24" spans="2:9" ht="12.75">
      <c r="B24" s="27"/>
      <c r="C24" s="26"/>
      <c r="G24" s="29"/>
      <c r="H24" s="28"/>
      <c r="I24" s="29"/>
    </row>
    <row r="25" spans="2:9" ht="12.75">
      <c r="B25" s="27"/>
      <c r="C25" s="26"/>
      <c r="G25" s="29"/>
      <c r="H25" s="28"/>
      <c r="I25" s="29"/>
    </row>
    <row r="26" spans="1:9" ht="12.75">
      <c r="A26" s="26"/>
      <c r="B26" s="27"/>
      <c r="C26" s="26"/>
      <c r="G26" s="29"/>
      <c r="H26" s="28"/>
      <c r="I26" s="29"/>
    </row>
    <row r="27" spans="1:9" ht="12.75">
      <c r="A27" s="87" t="s">
        <v>72</v>
      </c>
      <c r="B27" s="27"/>
      <c r="C27" s="26"/>
      <c r="G27" s="29"/>
      <c r="H27" s="28"/>
      <c r="I27" s="29"/>
    </row>
    <row r="28" spans="1:17" s="75" customFormat="1" ht="12.75">
      <c r="A28" s="71" t="s">
        <v>73</v>
      </c>
      <c r="B28" s="72"/>
      <c r="C28" s="94">
        <v>0.6513</v>
      </c>
      <c r="D28" s="96"/>
      <c r="G28" s="73">
        <v>0.7018</v>
      </c>
      <c r="H28" s="76">
        <v>1.734</v>
      </c>
      <c r="I28" s="77">
        <v>27.63</v>
      </c>
      <c r="L28" s="94">
        <v>0.5877</v>
      </c>
      <c r="M28" s="95"/>
      <c r="O28" s="78">
        <v>69.56</v>
      </c>
      <c r="P28" s="79">
        <v>3.95</v>
      </c>
      <c r="Q28" s="73">
        <v>0.8816</v>
      </c>
    </row>
    <row r="29" spans="1:17" s="82" customFormat="1" ht="12.75">
      <c r="A29" s="71" t="s">
        <v>107</v>
      </c>
      <c r="B29" s="80"/>
      <c r="C29" s="97">
        <v>0.5119</v>
      </c>
      <c r="D29" s="98"/>
      <c r="G29" s="81">
        <v>0.6208</v>
      </c>
      <c r="H29" s="83">
        <v>1.81</v>
      </c>
      <c r="I29" s="84">
        <v>29.33</v>
      </c>
      <c r="L29" s="97">
        <v>0.4228</v>
      </c>
      <c r="M29" s="99"/>
      <c r="O29" s="85">
        <v>71.92</v>
      </c>
      <c r="P29" s="86">
        <v>3.17</v>
      </c>
      <c r="Q29" s="81">
        <v>0.808</v>
      </c>
    </row>
    <row r="30" spans="1:16" s="75" customFormat="1" ht="12.75">
      <c r="A30" s="74"/>
      <c r="B30" s="72"/>
      <c r="C30" s="96"/>
      <c r="D30" s="96"/>
      <c r="G30" s="77"/>
      <c r="H30" s="76"/>
      <c r="I30" s="77"/>
      <c r="L30" s="95"/>
      <c r="M30" s="95"/>
      <c r="O30" s="78"/>
      <c r="P30" s="79"/>
    </row>
    <row r="31" spans="1:16" s="75" customFormat="1" ht="12.75">
      <c r="A31" s="71" t="s">
        <v>74</v>
      </c>
      <c r="B31" s="72"/>
      <c r="C31" s="94">
        <v>0.772</v>
      </c>
      <c r="D31" s="96"/>
      <c r="G31" s="73">
        <v>0.733</v>
      </c>
      <c r="H31" s="76">
        <v>1.723</v>
      </c>
      <c r="I31" s="77">
        <v>27.96</v>
      </c>
      <c r="L31" s="94">
        <v>0.623</v>
      </c>
      <c r="M31" s="95"/>
      <c r="O31" s="78">
        <v>68.84</v>
      </c>
      <c r="P31" s="79">
        <v>4.4</v>
      </c>
    </row>
    <row r="32" spans="1:16" s="75" customFormat="1" ht="12.75">
      <c r="A32" s="71" t="s">
        <v>75</v>
      </c>
      <c r="B32" s="72"/>
      <c r="C32" s="94">
        <v>0.719</v>
      </c>
      <c r="D32" s="96"/>
      <c r="G32" s="73">
        <v>0.76</v>
      </c>
      <c r="H32" s="76">
        <v>1.702</v>
      </c>
      <c r="I32" s="77">
        <v>28.3</v>
      </c>
      <c r="L32" s="94">
        <v>0.753</v>
      </c>
      <c r="M32" s="95"/>
      <c r="O32" s="78">
        <v>69.16</v>
      </c>
      <c r="P32" s="79"/>
    </row>
    <row r="33" ht="12.75">
      <c r="B33" s="27"/>
    </row>
    <row r="34" spans="1:13" ht="12.75">
      <c r="A34" s="26"/>
      <c r="B34" s="27"/>
      <c r="C34" s="34"/>
      <c r="D34" s="34"/>
      <c r="E34" s="34"/>
      <c r="F34" s="34"/>
      <c r="G34" s="29"/>
      <c r="H34" s="28"/>
      <c r="I34" s="29"/>
      <c r="J34" s="34"/>
      <c r="K34" s="34"/>
      <c r="L34" s="34"/>
      <c r="M34" s="34"/>
    </row>
    <row r="35" spans="1:17" s="47" customFormat="1" ht="12.75">
      <c r="A35" s="47" t="s">
        <v>77</v>
      </c>
      <c r="B35" s="48">
        <f>B40/N35</f>
        <v>3.951219512195122</v>
      </c>
      <c r="C35" s="111">
        <f>C40/D40</f>
        <v>0.5366726296958855</v>
      </c>
      <c r="D35" s="111"/>
      <c r="E35" s="50">
        <f>E40/(F40+E40)</f>
        <v>0.5310077519379846</v>
      </c>
      <c r="F35" s="50">
        <f>F40/(F40+E40)</f>
        <v>0.4689922480620155</v>
      </c>
      <c r="G35" s="49">
        <f>G40/(N35*18)</f>
        <v>0.5718157181571816</v>
      </c>
      <c r="H35" s="51">
        <f>H40/G40</f>
        <v>1.886255924170616</v>
      </c>
      <c r="I35" s="52">
        <f>I40/N35</f>
        <v>30.902439024390244</v>
      </c>
      <c r="J35" s="111">
        <f>J40/K40</f>
        <v>0.45357142857142857</v>
      </c>
      <c r="K35" s="111"/>
      <c r="L35" s="111">
        <f>L40/M40</f>
        <v>0.3333333333333333</v>
      </c>
      <c r="M35" s="111"/>
      <c r="N35" s="47">
        <f>SUM(N3:N34)</f>
        <v>41</v>
      </c>
      <c r="O35" s="53">
        <f>O40/N35</f>
        <v>74.90243902439025</v>
      </c>
      <c r="P35" s="52">
        <f>P40/N35</f>
        <v>2.2439024390243905</v>
      </c>
      <c r="Q35" s="49">
        <f>Q40/(N35*18)</f>
        <v>0.7032520325203252</v>
      </c>
    </row>
    <row r="36" spans="2:17" s="17" customFormat="1" ht="18.75" customHeight="1">
      <c r="B36" s="17" t="s">
        <v>61</v>
      </c>
      <c r="C36" s="89" t="s">
        <v>62</v>
      </c>
      <c r="D36" s="89"/>
      <c r="E36" s="17" t="s">
        <v>63</v>
      </c>
      <c r="F36" s="17" t="s">
        <v>56</v>
      </c>
      <c r="G36" s="17" t="s">
        <v>31</v>
      </c>
      <c r="H36" s="17" t="s">
        <v>57</v>
      </c>
      <c r="I36" s="17" t="s">
        <v>90</v>
      </c>
      <c r="J36" s="89" t="s">
        <v>64</v>
      </c>
      <c r="K36" s="89"/>
      <c r="L36" s="89" t="s">
        <v>65</v>
      </c>
      <c r="M36" s="89"/>
      <c r="N36" s="17" t="s">
        <v>54</v>
      </c>
      <c r="O36" s="20" t="s">
        <v>34</v>
      </c>
      <c r="P36" s="25" t="s">
        <v>67</v>
      </c>
      <c r="Q36" s="17" t="s">
        <v>71</v>
      </c>
    </row>
    <row r="37" ht="12.75">
      <c r="P37" s="25" t="s">
        <v>106</v>
      </c>
    </row>
    <row r="40" spans="2:17" ht="12.75">
      <c r="B40" s="18">
        <f>'１月'!C41+'２月'!C41+'３月'!C41+'４月'!C41+'５月'!C41+'６月'!C41+'７月'!C41+'８月 '!C41+'９月'!C41+'１０月'!C41+'１１月'!C41+'１２月 '!C41</f>
        <v>162</v>
      </c>
      <c r="C40" s="18">
        <f>'１月'!D41+'２月'!D41+'３月'!D41+'４月'!D41+'５月'!D41+'６月'!D41+'７月'!D41+'８月 '!D41+'９月'!D41+'１０月'!D41+'１１月'!D41+'１２月 '!D41</f>
        <v>300</v>
      </c>
      <c r="D40" s="18">
        <f>'１月'!E41+'２月'!E41+'３月'!E41+'４月'!E41+'５月'!E41+'６月'!E41+'７月'!E41+'８月 '!E41+'９月'!E41+'１０月'!E41+'１１月'!E41+'１２月 '!E41</f>
        <v>559</v>
      </c>
      <c r="E40" s="18">
        <f>'１月'!F41+'２月'!F41+'３月'!F41+'４月'!F41+'５月'!F41+'６月'!F41+'７月'!F41+'８月 '!F41+'９月'!F41+'１０月'!F41+'１１月'!F41+'１２月 '!F41</f>
        <v>137</v>
      </c>
      <c r="F40" s="18">
        <f>'１月'!G41+'２月'!G41+'３月'!G41+'４月'!G41+'５月'!G41+'６月'!G41+'７月'!G41+'８月 '!G41+'９月'!G41+'１０月'!G41+'１１月'!G41+'１２月 '!G41</f>
        <v>121</v>
      </c>
      <c r="G40" s="18">
        <f>'１月'!H42+'２月'!H42+'３月'!H42+'４月'!H42+'５月'!H42+'６月'!H42+'７月'!H42+'８月 '!H42+'９月'!H42+'１０月'!H42+'１１月'!H42+'１２月 '!H42</f>
        <v>422</v>
      </c>
      <c r="H40" s="18">
        <f>'１月'!I41+'２月'!I41+'３月'!I41+'４月'!I41+'５月'!I41+'６月'!I41+'７月'!I41+'８月 '!I41+'９月'!I41+'１０月'!I41+'１１月'!I41+'１２月 '!I41</f>
        <v>796</v>
      </c>
      <c r="I40" s="18">
        <f>'１月'!J41+'２月'!J41+'３月'!J41+'４月'!J41+'５月'!J41+'６月'!J41+'７月'!J41+'８月 '!J41+'９月'!J41+'１０月'!J41+'１１月'!J41+'１２月 '!J41</f>
        <v>1267</v>
      </c>
      <c r="J40" s="18">
        <f>'１月'!K41+'２月'!K41+'３月'!K41+'４月'!K41+'５月'!K41+'６月'!K41+'７月'!K41+'８月 '!K41+'９月'!K41+'１０月'!K41+'１１月'!K41+'１２月 '!K41</f>
        <v>127</v>
      </c>
      <c r="K40" s="31">
        <f>'１月'!L41+'２月'!L41+'３月'!L41+'４月'!L41+'５月'!L41+'６月'!L41+'７月'!L41+'８月 '!L41+'９月'!L41+'１０月'!L41+'１１月'!L41+'１２月 '!L41</f>
        <v>280</v>
      </c>
      <c r="L40" s="18">
        <f>'１月'!M41+'２月'!M41+'３月'!M41+'４月'!M41+'５月'!M41+'６月'!M41+'７月'!M41+'８月 '!M41+'９月'!M41+'１０月'!M41+'１１月'!M41+'１２月 '!M41</f>
        <v>12</v>
      </c>
      <c r="M40" s="18">
        <f>'１月'!N41+'２月'!N41+'３月'!N41+'４月'!N41+'５月'!N41+'６月'!N41+'７月'!N41+'８月 '!N41+'９月'!N41+'１０月'!N41+'１１月'!N41+'１２月 '!N41</f>
        <v>36</v>
      </c>
      <c r="O40" s="22">
        <f>'１月'!O41+'２月'!O41+'３月'!O41+'４月'!O41+'５月'!O41+'６月'!O41+'７月'!O41+'８月 '!O41+'９月'!O41+'１０月'!O41+'１１月'!O41+'１２月 '!O41</f>
        <v>3071</v>
      </c>
      <c r="P40" s="32">
        <f>'１月'!R41+'２月'!R41+'３月'!R41+'４月'!R41+'５月'!R41+'６月'!R41+'７月'!R41+'８月 '!R41+'９月'!R41+'１０月'!R41+'１１月'!R41+'１２月 '!R41</f>
        <v>92</v>
      </c>
      <c r="Q40" s="18">
        <f>'１月'!S41+'２月'!S41+'３月'!S41+'４月'!S41+'５月'!S41+'６月'!S41+'７月'!S41+'８月 '!S41+'９月'!S41+'１０月'!S41+'１１月'!S41+'１２月 '!S41</f>
        <v>519</v>
      </c>
    </row>
    <row r="41" ht="12.75">
      <c r="B41" s="18">
        <f>'１月'!Q36+'２月'!Q36+'３月'!Q36+'４月'!Q36+'５月'!Q36+'６月'!Q36+'７月'!Q36+'８月 '!Q36+'９月'!Q36+'１０月'!Q36+'１１月'!Q36+'１２月 '!Q36</f>
        <v>41</v>
      </c>
    </row>
  </sheetData>
  <mergeCells count="69">
    <mergeCell ref="I1:I2"/>
    <mergeCell ref="J1:K2"/>
    <mergeCell ref="N1:N2"/>
    <mergeCell ref="A1:A2"/>
    <mergeCell ref="B1:B2"/>
    <mergeCell ref="C1:D2"/>
    <mergeCell ref="L1:M2"/>
    <mergeCell ref="O1:O2"/>
    <mergeCell ref="C36:D36"/>
    <mergeCell ref="J36:K36"/>
    <mergeCell ref="L36:M36"/>
    <mergeCell ref="J35:K35"/>
    <mergeCell ref="L35:M35"/>
    <mergeCell ref="C35:D35"/>
    <mergeCell ref="E1:F1"/>
    <mergeCell ref="G1:G2"/>
    <mergeCell ref="H1:H2"/>
    <mergeCell ref="T1:T2"/>
    <mergeCell ref="U1:U2"/>
    <mergeCell ref="P1:P2"/>
    <mergeCell ref="Q1:Q2"/>
    <mergeCell ref="R1:R2"/>
    <mergeCell ref="S1:S2"/>
    <mergeCell ref="C3:D3"/>
    <mergeCell ref="C4:D4"/>
    <mergeCell ref="C5:D5"/>
    <mergeCell ref="C6:D6"/>
    <mergeCell ref="C7:D7"/>
    <mergeCell ref="C8:D8"/>
    <mergeCell ref="C10:D10"/>
    <mergeCell ref="C11:D11"/>
    <mergeCell ref="C12:D12"/>
    <mergeCell ref="C13:D13"/>
    <mergeCell ref="C14:D14"/>
    <mergeCell ref="C9:D9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31:M31"/>
    <mergeCell ref="C32:D32"/>
    <mergeCell ref="L32:M32"/>
    <mergeCell ref="L28:M28"/>
    <mergeCell ref="C28:D28"/>
    <mergeCell ref="C29:D29"/>
    <mergeCell ref="C30:D30"/>
    <mergeCell ref="L29:M29"/>
    <mergeCell ref="L30:M30"/>
    <mergeCell ref="C31:D31"/>
  </mergeCells>
  <printOptions/>
  <pageMargins left="0.75" right="0.75" top="1" bottom="1" header="0.512" footer="0.512"/>
  <pageSetup horizontalDpi="300" verticalDpi="300" orientation="landscape" paperSize="43" r:id="rId1"/>
  <ignoredErrors>
    <ignoredError sqref="B6:B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11" sqref="B11"/>
    </sheetView>
  </sheetViews>
  <sheetFormatPr defaultColWidth="9.00390625" defaultRowHeight="13.5"/>
  <cols>
    <col min="1" max="1" width="12.875" style="1" customWidth="1"/>
    <col min="2" max="2" width="26.50390625" style="1" customWidth="1"/>
    <col min="3" max="3" width="16.75390625" style="1" customWidth="1"/>
    <col min="4" max="5" width="11.375" style="1" customWidth="1"/>
    <col min="6" max="6" width="18.00390625" style="1" customWidth="1"/>
    <col min="7" max="7" width="16.875" style="1" customWidth="1"/>
    <col min="8" max="8" width="12.875" style="1" customWidth="1"/>
    <col min="9" max="9" width="16.50390625" style="1" customWidth="1"/>
    <col min="10" max="10" width="16.125" style="1" customWidth="1"/>
    <col min="11" max="11" width="12.75390625" style="1" customWidth="1"/>
    <col min="12" max="12" width="12.50390625" style="1" customWidth="1"/>
    <col min="13" max="13" width="9.00390625" style="1" customWidth="1"/>
    <col min="14" max="14" width="8.50390625" style="1" customWidth="1"/>
    <col min="15" max="15" width="18.00390625" style="1" customWidth="1"/>
    <col min="16" max="16" width="12.875" style="8" customWidth="1"/>
    <col min="17" max="17" width="14.50390625" style="1" customWidth="1"/>
    <col min="18" max="18" width="17.25390625" style="1" customWidth="1"/>
    <col min="19" max="19" width="16.875" style="1" customWidth="1"/>
    <col min="20" max="16384" width="8.875" style="1" customWidth="1"/>
  </cols>
  <sheetData>
    <row r="1" spans="1:19" s="70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92" t="s">
        <v>12</v>
      </c>
      <c r="G1" s="92"/>
      <c r="H1" s="17" t="s">
        <v>76</v>
      </c>
      <c r="I1" s="17" t="s">
        <v>13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10</v>
      </c>
      <c r="P1" s="89" t="s">
        <v>50</v>
      </c>
      <c r="Q1" s="17" t="s">
        <v>58</v>
      </c>
      <c r="R1" s="17" t="s">
        <v>104</v>
      </c>
      <c r="S1" s="17" t="s">
        <v>69</v>
      </c>
    </row>
    <row r="2" spans="1:19" s="70" customFormat="1" ht="12.75">
      <c r="A2" s="89"/>
      <c r="B2" s="89"/>
      <c r="C2" s="89"/>
      <c r="D2" s="89"/>
      <c r="E2" s="89"/>
      <c r="F2" s="68" t="s">
        <v>17</v>
      </c>
      <c r="G2" s="68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89"/>
      <c r="Q2" s="17" t="s">
        <v>108</v>
      </c>
      <c r="R2" s="17" t="s">
        <v>102</v>
      </c>
      <c r="S2" s="17" t="s">
        <v>103</v>
      </c>
    </row>
    <row r="3" spans="1:19" ht="12.75">
      <c r="A3" s="2">
        <v>38395</v>
      </c>
      <c r="B3" s="1" t="s">
        <v>41</v>
      </c>
      <c r="C3" s="4">
        <v>1</v>
      </c>
      <c r="D3" s="3">
        <v>5</v>
      </c>
      <c r="E3" s="3">
        <v>14</v>
      </c>
      <c r="F3" s="1">
        <v>7</v>
      </c>
      <c r="G3" s="1">
        <v>2</v>
      </c>
      <c r="H3" s="1">
        <v>8</v>
      </c>
      <c r="I3" s="1">
        <v>14</v>
      </c>
      <c r="J3" s="1">
        <v>26</v>
      </c>
      <c r="K3" s="1">
        <v>6</v>
      </c>
      <c r="L3" s="1">
        <v>10</v>
      </c>
      <c r="M3" s="1">
        <v>1</v>
      </c>
      <c r="N3" s="1">
        <v>1</v>
      </c>
      <c r="O3" s="1">
        <v>72</v>
      </c>
      <c r="P3" s="8" t="s">
        <v>39</v>
      </c>
      <c r="Q3" s="1">
        <v>1</v>
      </c>
      <c r="R3" s="1">
        <v>4</v>
      </c>
      <c r="S3" s="1">
        <v>13</v>
      </c>
    </row>
    <row r="4" spans="1:19" ht="12.75">
      <c r="A4" s="2">
        <v>38395</v>
      </c>
      <c r="B4" s="1" t="s">
        <v>42</v>
      </c>
      <c r="C4" s="4">
        <v>2</v>
      </c>
      <c r="D4" s="3">
        <v>4</v>
      </c>
      <c r="E4" s="1">
        <v>14</v>
      </c>
      <c r="F4" s="1">
        <v>7</v>
      </c>
      <c r="G4" s="1">
        <v>3</v>
      </c>
      <c r="H4" s="1">
        <v>9</v>
      </c>
      <c r="I4" s="1">
        <v>16</v>
      </c>
      <c r="J4" s="1">
        <v>30</v>
      </c>
      <c r="K4" s="1">
        <v>4</v>
      </c>
      <c r="L4" s="1">
        <v>9</v>
      </c>
      <c r="M4" s="1">
        <v>1</v>
      </c>
      <c r="N4" s="1">
        <v>1</v>
      </c>
      <c r="O4" s="1">
        <v>73</v>
      </c>
      <c r="P4" s="8" t="s">
        <v>40</v>
      </c>
      <c r="Q4" s="1">
        <v>1</v>
      </c>
      <c r="R4" s="1">
        <v>3</v>
      </c>
      <c r="S4" s="1">
        <v>13</v>
      </c>
    </row>
    <row r="5" spans="1:19" ht="12.75">
      <c r="A5" s="2">
        <v>38396</v>
      </c>
      <c r="B5" s="1" t="s">
        <v>135</v>
      </c>
      <c r="C5" s="4">
        <v>-2</v>
      </c>
      <c r="D5" s="3">
        <v>5</v>
      </c>
      <c r="E5" s="1">
        <v>14</v>
      </c>
      <c r="F5" s="1">
        <v>8</v>
      </c>
      <c r="G5" s="1">
        <v>1</v>
      </c>
      <c r="H5" s="1">
        <v>12</v>
      </c>
      <c r="I5" s="1">
        <v>17</v>
      </c>
      <c r="J5" s="1">
        <v>27</v>
      </c>
      <c r="K5" s="1">
        <v>2</v>
      </c>
      <c r="L5" s="1">
        <v>5</v>
      </c>
      <c r="O5" s="1">
        <v>69</v>
      </c>
      <c r="P5" s="8" t="s">
        <v>44</v>
      </c>
      <c r="Q5" s="1">
        <v>1</v>
      </c>
      <c r="R5" s="1">
        <v>5</v>
      </c>
      <c r="S5" s="1">
        <v>16</v>
      </c>
    </row>
    <row r="6" spans="1:19" ht="12.75">
      <c r="A6" s="2">
        <v>38396</v>
      </c>
      <c r="B6" s="7" t="s">
        <v>43</v>
      </c>
      <c r="C6" s="4">
        <v>-1</v>
      </c>
      <c r="D6" s="3">
        <v>9</v>
      </c>
      <c r="E6" s="1">
        <v>14</v>
      </c>
      <c r="F6" s="1">
        <v>3</v>
      </c>
      <c r="G6" s="1">
        <v>2</v>
      </c>
      <c r="H6" s="1">
        <v>14</v>
      </c>
      <c r="I6" s="1">
        <v>26</v>
      </c>
      <c r="J6" s="1">
        <v>32</v>
      </c>
      <c r="K6" s="1">
        <v>2</v>
      </c>
      <c r="L6" s="1">
        <v>4</v>
      </c>
      <c r="O6" s="1">
        <v>70</v>
      </c>
      <c r="P6" s="8" t="s">
        <v>39</v>
      </c>
      <c r="Q6" s="1">
        <v>1</v>
      </c>
      <c r="R6" s="1">
        <v>4</v>
      </c>
      <c r="S6" s="1">
        <v>15</v>
      </c>
    </row>
    <row r="7" spans="1:19" ht="12.75">
      <c r="A7" s="2">
        <v>38402</v>
      </c>
      <c r="B7" s="1" t="s">
        <v>45</v>
      </c>
      <c r="C7" s="4">
        <v>1</v>
      </c>
      <c r="D7" s="3">
        <v>7</v>
      </c>
      <c r="E7" s="1">
        <v>14</v>
      </c>
      <c r="F7" s="1">
        <v>4</v>
      </c>
      <c r="G7" s="1">
        <v>3</v>
      </c>
      <c r="H7" s="1">
        <v>11</v>
      </c>
      <c r="I7" s="1">
        <v>19</v>
      </c>
      <c r="J7" s="1">
        <v>29</v>
      </c>
      <c r="K7" s="1">
        <v>0</v>
      </c>
      <c r="L7" s="1">
        <v>3</v>
      </c>
      <c r="O7" s="1">
        <v>73</v>
      </c>
      <c r="P7" s="8" t="s">
        <v>39</v>
      </c>
      <c r="Q7" s="1">
        <v>1</v>
      </c>
      <c r="R7" s="1">
        <v>4</v>
      </c>
      <c r="S7" s="1">
        <v>13</v>
      </c>
    </row>
    <row r="8" spans="1:19" ht="12.75">
      <c r="A8" s="2">
        <v>38402</v>
      </c>
      <c r="B8" s="1" t="s">
        <v>46</v>
      </c>
      <c r="C8" s="4">
        <v>3</v>
      </c>
      <c r="D8" s="3">
        <v>10</v>
      </c>
      <c r="E8" s="1">
        <v>14</v>
      </c>
      <c r="F8" s="1">
        <v>4</v>
      </c>
      <c r="G8" s="1">
        <v>0</v>
      </c>
      <c r="H8" s="1">
        <v>13</v>
      </c>
      <c r="I8" s="1">
        <v>26</v>
      </c>
      <c r="J8" s="1">
        <v>33</v>
      </c>
      <c r="K8" s="1">
        <v>2</v>
      </c>
      <c r="L8" s="1">
        <v>6</v>
      </c>
      <c r="M8" s="1">
        <v>0</v>
      </c>
      <c r="N8" s="1">
        <v>1</v>
      </c>
      <c r="O8" s="1">
        <v>75</v>
      </c>
      <c r="P8" s="8" t="s">
        <v>39</v>
      </c>
      <c r="Q8" s="1">
        <v>1</v>
      </c>
      <c r="R8" s="1">
        <v>2</v>
      </c>
      <c r="S8" s="1">
        <v>14</v>
      </c>
    </row>
    <row r="9" spans="1:19" ht="12.75">
      <c r="A9" s="2">
        <v>38403</v>
      </c>
      <c r="B9" s="1" t="s">
        <v>47</v>
      </c>
      <c r="C9" s="4">
        <v>4</v>
      </c>
      <c r="D9" s="3">
        <v>10</v>
      </c>
      <c r="E9" s="1">
        <v>14</v>
      </c>
      <c r="F9" s="1">
        <v>2</v>
      </c>
      <c r="G9" s="1">
        <v>2</v>
      </c>
      <c r="H9" s="1">
        <v>12</v>
      </c>
      <c r="I9" s="1">
        <v>23</v>
      </c>
      <c r="J9" s="1">
        <v>33</v>
      </c>
      <c r="K9" s="1">
        <v>2</v>
      </c>
      <c r="L9" s="1">
        <v>4</v>
      </c>
      <c r="O9" s="1">
        <v>76</v>
      </c>
      <c r="P9" s="8" t="s">
        <v>39</v>
      </c>
      <c r="Q9" s="1">
        <v>1</v>
      </c>
      <c r="R9" s="1">
        <v>3</v>
      </c>
      <c r="S9" s="1">
        <v>13</v>
      </c>
    </row>
    <row r="10" spans="1:19" ht="12.75">
      <c r="A10" s="2">
        <v>38403</v>
      </c>
      <c r="B10" s="7" t="s">
        <v>48</v>
      </c>
      <c r="C10" s="4">
        <v>7</v>
      </c>
      <c r="D10" s="3">
        <v>4</v>
      </c>
      <c r="E10" s="1">
        <v>14</v>
      </c>
      <c r="F10" s="1">
        <v>2</v>
      </c>
      <c r="G10" s="1">
        <v>8</v>
      </c>
      <c r="H10" s="1">
        <v>12</v>
      </c>
      <c r="I10" s="1">
        <v>24</v>
      </c>
      <c r="J10" s="1">
        <v>35</v>
      </c>
      <c r="K10" s="1">
        <v>2</v>
      </c>
      <c r="L10" s="1">
        <v>5</v>
      </c>
      <c r="M10" s="1">
        <v>0</v>
      </c>
      <c r="N10" s="1">
        <v>2</v>
      </c>
      <c r="O10" s="1">
        <v>79</v>
      </c>
      <c r="P10" s="8" t="s">
        <v>39</v>
      </c>
      <c r="Q10" s="1">
        <v>1</v>
      </c>
      <c r="R10" s="1">
        <v>0</v>
      </c>
      <c r="S10" s="1">
        <v>13</v>
      </c>
    </row>
    <row r="11" spans="1:4" ht="12.75">
      <c r="A11" s="2"/>
      <c r="C11" s="4"/>
      <c r="D11" s="3"/>
    </row>
    <row r="12" spans="1:4" ht="12.75">
      <c r="A12" s="2"/>
      <c r="C12" s="4"/>
      <c r="D12" s="3"/>
    </row>
    <row r="13" spans="1:4" ht="12.75">
      <c r="A13" s="2"/>
      <c r="C13" s="4"/>
      <c r="D13" s="3"/>
    </row>
    <row r="14" spans="1:4" ht="12.75">
      <c r="A14" s="2"/>
      <c r="B14" s="6"/>
      <c r="C14" s="4"/>
      <c r="D14" s="3"/>
    </row>
    <row r="15" spans="1:4" ht="12.75">
      <c r="A15" s="2"/>
      <c r="C15" s="4"/>
      <c r="D15" s="3"/>
    </row>
    <row r="16" spans="1:4" ht="12.75">
      <c r="A16" s="2"/>
      <c r="C16" s="4"/>
      <c r="D16" s="3"/>
    </row>
    <row r="17" spans="1:4" ht="12.75">
      <c r="A17" s="2"/>
      <c r="C17" s="4"/>
      <c r="D17" s="3"/>
    </row>
    <row r="18" spans="1:4" ht="12.75">
      <c r="A18" s="2"/>
      <c r="C18" s="4"/>
      <c r="D18" s="3"/>
    </row>
    <row r="19" spans="1:4" ht="12.75">
      <c r="A19" s="2"/>
      <c r="C19" s="4"/>
      <c r="D19" s="3"/>
    </row>
    <row r="20" spans="1:4" ht="12.75">
      <c r="A20" s="2"/>
      <c r="C20" s="4"/>
      <c r="D20" s="3"/>
    </row>
    <row r="21" spans="1:4" ht="12.75">
      <c r="A21" s="2"/>
      <c r="C21" s="4"/>
      <c r="D21" s="3"/>
    </row>
    <row r="22" spans="1:4" ht="12.75">
      <c r="A22" s="2"/>
      <c r="C22" s="4"/>
      <c r="D22" s="3"/>
    </row>
    <row r="23" spans="1:4" ht="12.75">
      <c r="A23" s="2"/>
      <c r="C23" s="4"/>
      <c r="D23" s="3"/>
    </row>
    <row r="24" spans="1:4" ht="12.75">
      <c r="A24" s="2"/>
      <c r="C24" s="4"/>
      <c r="D24" s="3"/>
    </row>
    <row r="25" spans="1:4" ht="12.75">
      <c r="A25" s="2"/>
      <c r="C25" s="4"/>
      <c r="D25" s="3"/>
    </row>
    <row r="26" spans="1:4" ht="12.75">
      <c r="A26" s="2"/>
      <c r="C26" s="4"/>
      <c r="D26" s="3"/>
    </row>
    <row r="27" spans="1:4" ht="12.75">
      <c r="A27" s="2"/>
      <c r="C27" s="4"/>
      <c r="D27" s="3"/>
    </row>
    <row r="28" spans="1:4" ht="12.75">
      <c r="A28" s="2"/>
      <c r="C28" s="4"/>
      <c r="D28" s="3"/>
    </row>
    <row r="29" spans="1:4" ht="12.75">
      <c r="A29" s="2"/>
      <c r="C29" s="4"/>
      <c r="D29" s="3"/>
    </row>
    <row r="30" spans="1:4" ht="12.75">
      <c r="A30" s="2"/>
      <c r="C30" s="4"/>
      <c r="D30" s="3"/>
    </row>
    <row r="31" spans="1:4" ht="12.75">
      <c r="A31" s="2"/>
      <c r="C31" s="4"/>
      <c r="D31" s="3"/>
    </row>
    <row r="32" spans="1:4" ht="12.75">
      <c r="A32" s="2"/>
      <c r="C32" s="4"/>
      <c r="D32" s="3"/>
    </row>
    <row r="33" spans="1:4" ht="12.75">
      <c r="A33" s="2"/>
      <c r="C33" s="4"/>
      <c r="D33" s="3"/>
    </row>
    <row r="34" ht="12.75">
      <c r="C34" s="4"/>
    </row>
    <row r="36" spans="1:19" s="61" customFormat="1" ht="12.75">
      <c r="A36" s="61" t="s">
        <v>81</v>
      </c>
      <c r="C36" s="62">
        <f>AVERAGE(C3:C34)</f>
        <v>1.875</v>
      </c>
      <c r="D36" s="93">
        <f>D41/E41</f>
        <v>0.48214285714285715</v>
      </c>
      <c r="E36" s="93"/>
      <c r="F36" s="64">
        <f>F41/(F41+G41)</f>
        <v>0.6379310344827587</v>
      </c>
      <c r="G36" s="64">
        <f>G41/(F41+G41)</f>
        <v>0.3620689655172414</v>
      </c>
      <c r="H36" s="65">
        <f>H41/18</f>
        <v>0.6319444444444444</v>
      </c>
      <c r="I36" s="66">
        <f>I41/H42</f>
        <v>1.8131868131868132</v>
      </c>
      <c r="J36" s="67">
        <f>AVERAGE(J3:J34)</f>
        <v>30.625</v>
      </c>
      <c r="K36" s="93">
        <f>K41/L41</f>
        <v>0.43478260869565216</v>
      </c>
      <c r="L36" s="93"/>
      <c r="M36" s="93">
        <f>M41/N41</f>
        <v>0.4</v>
      </c>
      <c r="N36" s="93"/>
      <c r="O36" s="67">
        <f>AVERAGE(O3:O34)</f>
        <v>73.375</v>
      </c>
      <c r="P36" s="54"/>
      <c r="Q36" s="61">
        <f>SUM(Q3:Q34)</f>
        <v>8</v>
      </c>
      <c r="R36" s="67">
        <f>AVERAGE(R3:R34)</f>
        <v>3.125</v>
      </c>
      <c r="S36" s="63">
        <f>S41/(Q36*18)</f>
        <v>0.7638888888888888</v>
      </c>
    </row>
    <row r="37" spans="3:19" s="68" customFormat="1" ht="12.75">
      <c r="C37" s="68" t="s">
        <v>30</v>
      </c>
      <c r="D37" s="92" t="s">
        <v>29</v>
      </c>
      <c r="E37" s="92"/>
      <c r="F37" s="68" t="s">
        <v>36</v>
      </c>
      <c r="G37" s="68" t="s">
        <v>82</v>
      </c>
      <c r="H37" s="68" t="s">
        <v>31</v>
      </c>
      <c r="I37" s="68" t="s">
        <v>79</v>
      </c>
      <c r="J37" s="68" t="s">
        <v>105</v>
      </c>
      <c r="K37" s="92" t="s">
        <v>32</v>
      </c>
      <c r="L37" s="92"/>
      <c r="M37" s="92" t="s">
        <v>33</v>
      </c>
      <c r="N37" s="92"/>
      <c r="O37" s="68" t="s">
        <v>34</v>
      </c>
      <c r="P37" s="17"/>
      <c r="Q37" s="68" t="s">
        <v>54</v>
      </c>
      <c r="R37" s="68" t="s">
        <v>83</v>
      </c>
      <c r="S37" s="68" t="s">
        <v>84</v>
      </c>
    </row>
    <row r="41" spans="3:19" ht="12.75">
      <c r="C41" s="4">
        <f>SUM(C3:C34)</f>
        <v>15</v>
      </c>
      <c r="D41" s="1">
        <f>SUM(D3:D34)</f>
        <v>54</v>
      </c>
      <c r="E41" s="1">
        <f>SUM(E3:E34)</f>
        <v>112</v>
      </c>
      <c r="F41" s="1">
        <f>SUM(F3:F34)</f>
        <v>37</v>
      </c>
      <c r="G41" s="1">
        <f>SUM(G3:G34)</f>
        <v>21</v>
      </c>
      <c r="H41" s="5">
        <f>AVERAGE(H3:H34)</f>
        <v>11.375</v>
      </c>
      <c r="I41" s="3">
        <f aca="true" t="shared" si="0" ref="I41:O41">SUM(I3:I34)</f>
        <v>165</v>
      </c>
      <c r="J41" s="1">
        <f t="shared" si="0"/>
        <v>245</v>
      </c>
      <c r="K41" s="1">
        <f t="shared" si="0"/>
        <v>20</v>
      </c>
      <c r="L41" s="1">
        <f t="shared" si="0"/>
        <v>46</v>
      </c>
      <c r="M41" s="1">
        <f t="shared" si="0"/>
        <v>2</v>
      </c>
      <c r="N41" s="1">
        <f t="shared" si="0"/>
        <v>5</v>
      </c>
      <c r="O41" s="1">
        <f t="shared" si="0"/>
        <v>587</v>
      </c>
      <c r="R41" s="1">
        <f>SUM(R3:R34)</f>
        <v>25</v>
      </c>
      <c r="S41" s="1">
        <f>SUM(S3:S34)</f>
        <v>110</v>
      </c>
    </row>
    <row r="42" ht="12.75">
      <c r="H42" s="1">
        <f>SUM(H3:H34)</f>
        <v>91</v>
      </c>
    </row>
  </sheetData>
  <mergeCells count="15">
    <mergeCell ref="M1:N2"/>
    <mergeCell ref="F1:G1"/>
    <mergeCell ref="P1:P2"/>
    <mergeCell ref="A1:A2"/>
    <mergeCell ref="B1:B2"/>
    <mergeCell ref="C1:C2"/>
    <mergeCell ref="O1:O2"/>
    <mergeCell ref="D1:E2"/>
    <mergeCell ref="K1:L2"/>
    <mergeCell ref="D37:E37"/>
    <mergeCell ref="K37:L37"/>
    <mergeCell ref="M37:N37"/>
    <mergeCell ref="K36:L36"/>
    <mergeCell ref="M36:N36"/>
    <mergeCell ref="D36:E36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6" sqref="B6"/>
    </sheetView>
  </sheetViews>
  <sheetFormatPr defaultColWidth="9.00390625" defaultRowHeight="13.5"/>
  <cols>
    <col min="1" max="1" width="12.875" style="8" customWidth="1"/>
    <col min="2" max="2" width="26.50390625" style="8" customWidth="1"/>
    <col min="3" max="3" width="19.875" style="8" customWidth="1"/>
    <col min="4" max="4" width="12.25390625" style="8" customWidth="1"/>
    <col min="5" max="5" width="11.375" style="8" customWidth="1"/>
    <col min="6" max="6" width="16.00390625" style="8" customWidth="1"/>
    <col min="7" max="7" width="16.50390625" style="8" customWidth="1"/>
    <col min="8" max="8" width="13.625" style="8" customWidth="1"/>
    <col min="9" max="9" width="15.625" style="8" customWidth="1"/>
    <col min="10" max="10" width="16.50390625" style="8" customWidth="1"/>
    <col min="11" max="11" width="10.25390625" style="8" customWidth="1"/>
    <col min="12" max="12" width="9.00390625" style="8" customWidth="1"/>
    <col min="13" max="13" width="8.75390625" style="8" customWidth="1"/>
    <col min="14" max="14" width="8.50390625" style="8" customWidth="1"/>
    <col min="15" max="15" width="18.00390625" style="8" customWidth="1"/>
    <col min="16" max="16" width="10.375" style="8" customWidth="1"/>
    <col min="17" max="17" width="14.75390625" style="8" customWidth="1"/>
    <col min="18" max="18" width="18.125" style="8" customWidth="1"/>
    <col min="19" max="19" width="15.375" style="8" customWidth="1"/>
    <col min="20" max="16384" width="8.875" style="8" customWidth="1"/>
  </cols>
  <sheetData>
    <row r="1" spans="1:19" s="38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89" t="s">
        <v>12</v>
      </c>
      <c r="G1" s="89"/>
      <c r="H1" s="17" t="s">
        <v>76</v>
      </c>
      <c r="I1" s="17" t="s">
        <v>13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10</v>
      </c>
      <c r="P1" s="89" t="s">
        <v>49</v>
      </c>
      <c r="Q1" s="17" t="s">
        <v>58</v>
      </c>
      <c r="R1" s="17" t="s">
        <v>104</v>
      </c>
      <c r="S1" s="17" t="s">
        <v>66</v>
      </c>
    </row>
    <row r="2" spans="1:19" s="38" customFormat="1" ht="12.75">
      <c r="A2" s="89"/>
      <c r="B2" s="89"/>
      <c r="C2" s="89"/>
      <c r="D2" s="89"/>
      <c r="E2" s="89"/>
      <c r="F2" s="17" t="s">
        <v>17</v>
      </c>
      <c r="G2" s="17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90"/>
      <c r="Q2" s="17" t="s">
        <v>110</v>
      </c>
      <c r="R2" s="17" t="s">
        <v>102</v>
      </c>
      <c r="S2" s="17" t="s">
        <v>103</v>
      </c>
    </row>
    <row r="3" spans="1:19" ht="12.75">
      <c r="A3" s="13">
        <v>38430</v>
      </c>
      <c r="B3" s="8" t="s">
        <v>142</v>
      </c>
      <c r="C3" s="14">
        <v>8</v>
      </c>
      <c r="D3" s="11">
        <v>5</v>
      </c>
      <c r="E3" s="11">
        <v>12</v>
      </c>
      <c r="F3" s="8">
        <v>5</v>
      </c>
      <c r="G3" s="8">
        <v>2</v>
      </c>
      <c r="H3" s="8">
        <v>11</v>
      </c>
      <c r="I3" s="8">
        <v>21</v>
      </c>
      <c r="J3" s="8">
        <v>34</v>
      </c>
      <c r="K3" s="8">
        <v>1</v>
      </c>
      <c r="L3" s="8">
        <v>7</v>
      </c>
      <c r="O3" s="8">
        <v>79</v>
      </c>
      <c r="P3" s="8" t="s">
        <v>39</v>
      </c>
      <c r="Q3" s="8">
        <v>1</v>
      </c>
      <c r="R3" s="8">
        <v>2</v>
      </c>
      <c r="S3" s="8">
        <v>11</v>
      </c>
    </row>
    <row r="4" spans="1:19" ht="12.75">
      <c r="A4" s="13">
        <v>38430</v>
      </c>
      <c r="B4" s="8" t="s">
        <v>143</v>
      </c>
      <c r="C4" s="14">
        <v>2</v>
      </c>
      <c r="D4" s="11">
        <v>6</v>
      </c>
      <c r="E4" s="8">
        <v>12</v>
      </c>
      <c r="F4" s="8">
        <v>4</v>
      </c>
      <c r="G4" s="8">
        <v>2</v>
      </c>
      <c r="H4" s="8">
        <v>12</v>
      </c>
      <c r="I4" s="8">
        <v>23</v>
      </c>
      <c r="J4" s="8">
        <v>32</v>
      </c>
      <c r="K4" s="8">
        <v>4</v>
      </c>
      <c r="L4" s="8">
        <v>6</v>
      </c>
      <c r="O4" s="8">
        <v>73</v>
      </c>
      <c r="P4" s="8" t="s">
        <v>39</v>
      </c>
      <c r="Q4" s="8">
        <v>1</v>
      </c>
      <c r="R4" s="8">
        <v>3</v>
      </c>
      <c r="S4" s="8">
        <v>13</v>
      </c>
    </row>
    <row r="5" spans="1:19" ht="12.75">
      <c r="A5" s="13">
        <v>38431</v>
      </c>
      <c r="B5" s="8" t="s">
        <v>144</v>
      </c>
      <c r="C5" s="14">
        <v>1</v>
      </c>
      <c r="D5" s="11">
        <v>8</v>
      </c>
      <c r="E5" s="8">
        <v>12</v>
      </c>
      <c r="F5" s="8">
        <v>3</v>
      </c>
      <c r="G5" s="8">
        <v>1</v>
      </c>
      <c r="H5" s="8">
        <v>12</v>
      </c>
      <c r="I5" s="8">
        <v>24</v>
      </c>
      <c r="J5" s="8">
        <v>32</v>
      </c>
      <c r="K5" s="8">
        <v>2</v>
      </c>
      <c r="L5" s="8">
        <v>5</v>
      </c>
      <c r="M5" s="8">
        <v>1</v>
      </c>
      <c r="N5" s="8">
        <v>1</v>
      </c>
      <c r="O5" s="8">
        <v>72</v>
      </c>
      <c r="P5" s="8" t="s">
        <v>39</v>
      </c>
      <c r="Q5" s="8">
        <v>1</v>
      </c>
      <c r="R5" s="8">
        <v>3</v>
      </c>
      <c r="S5" s="8">
        <v>13</v>
      </c>
    </row>
    <row r="6" spans="1:4" ht="12.75">
      <c r="A6" s="13"/>
      <c r="B6" s="16"/>
      <c r="C6" s="14"/>
      <c r="D6" s="11"/>
    </row>
    <row r="7" spans="1:4" ht="12.75">
      <c r="A7" s="13"/>
      <c r="C7" s="14"/>
      <c r="D7" s="11"/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5" ht="12.75">
      <c r="P35" s="9"/>
    </row>
    <row r="36" spans="1:19" s="16" customFormat="1" ht="12.75">
      <c r="A36" s="54" t="s">
        <v>78</v>
      </c>
      <c r="C36" s="55">
        <f>AVERAGE(C3:C34)</f>
        <v>3.6666666666666665</v>
      </c>
      <c r="D36" s="91">
        <f>D41/E41</f>
        <v>0.5277777777777778</v>
      </c>
      <c r="E36" s="91"/>
      <c r="F36" s="57">
        <f>F41/(F41+G41)</f>
        <v>0.7058823529411765</v>
      </c>
      <c r="G36" s="57">
        <f>G41/(F41+G41)</f>
        <v>0.29411764705882354</v>
      </c>
      <c r="H36" s="58">
        <f>H41/18</f>
        <v>0.6481481481481481</v>
      </c>
      <c r="I36" s="59">
        <f>I41/H42</f>
        <v>1.9428571428571428</v>
      </c>
      <c r="J36" s="60">
        <f>AVERAGE(J3:J34)</f>
        <v>32.666666666666664</v>
      </c>
      <c r="K36" s="91">
        <f>K41/L41</f>
        <v>0.3888888888888889</v>
      </c>
      <c r="L36" s="91"/>
      <c r="M36" s="91">
        <f>M41/N41</f>
        <v>1</v>
      </c>
      <c r="N36" s="91"/>
      <c r="O36" s="60">
        <f>AVERAGE(O3:O34)</f>
        <v>74.66666666666667</v>
      </c>
      <c r="Q36" s="54">
        <f>SUM(Q3:Q34)</f>
        <v>3</v>
      </c>
      <c r="R36" s="60">
        <f>AVERAGE(R3:R34)</f>
        <v>2.6666666666666665</v>
      </c>
      <c r="S36" s="56">
        <f>S41/(Q36*18)</f>
        <v>0.6851851851851852</v>
      </c>
    </row>
    <row r="37" spans="3:19" s="17" customFormat="1" ht="12.75">
      <c r="C37" s="17" t="s">
        <v>30</v>
      </c>
      <c r="D37" s="89" t="s">
        <v>29</v>
      </c>
      <c r="E37" s="89"/>
      <c r="F37" s="17" t="s">
        <v>36</v>
      </c>
      <c r="G37" s="17" t="s">
        <v>80</v>
      </c>
      <c r="H37" s="17" t="s">
        <v>31</v>
      </c>
      <c r="I37" s="17" t="s">
        <v>79</v>
      </c>
      <c r="J37" s="17" t="s">
        <v>105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86</v>
      </c>
      <c r="R37" s="17" t="s">
        <v>87</v>
      </c>
      <c r="S37" s="17" t="s">
        <v>88</v>
      </c>
    </row>
    <row r="41" spans="3:19" ht="12.75">
      <c r="C41" s="14">
        <f>SUM(C3:C34)</f>
        <v>11</v>
      </c>
      <c r="D41" s="8">
        <f>SUM(D3:D34)</f>
        <v>19</v>
      </c>
      <c r="E41" s="8">
        <f>SUM(E3:E34)</f>
        <v>36</v>
      </c>
      <c r="F41" s="8">
        <f>SUM(F3:F34)</f>
        <v>12</v>
      </c>
      <c r="G41" s="8">
        <f>SUM(G3:G34)</f>
        <v>5</v>
      </c>
      <c r="H41" s="19">
        <f>AVERAGE(H3:H34)</f>
        <v>11.666666666666666</v>
      </c>
      <c r="I41" s="11">
        <f aca="true" t="shared" si="0" ref="I41:O41">SUM(I3:I34)</f>
        <v>68</v>
      </c>
      <c r="J41" s="8">
        <f t="shared" si="0"/>
        <v>98</v>
      </c>
      <c r="K41" s="8">
        <f t="shared" si="0"/>
        <v>7</v>
      </c>
      <c r="L41" s="8">
        <f t="shared" si="0"/>
        <v>18</v>
      </c>
      <c r="M41" s="8">
        <f t="shared" si="0"/>
        <v>1</v>
      </c>
      <c r="N41" s="8">
        <f t="shared" si="0"/>
        <v>1</v>
      </c>
      <c r="O41" s="8">
        <f t="shared" si="0"/>
        <v>224</v>
      </c>
      <c r="R41" s="8">
        <f>SUM(R3:R34)</f>
        <v>8</v>
      </c>
      <c r="S41" s="8">
        <f>SUM(S3:S34)</f>
        <v>37</v>
      </c>
    </row>
    <row r="42" ht="12.75">
      <c r="H42" s="8">
        <f>SUM(H3:H34)</f>
        <v>35</v>
      </c>
    </row>
  </sheetData>
  <mergeCells count="15">
    <mergeCell ref="P1:P2"/>
    <mergeCell ref="A1:A2"/>
    <mergeCell ref="B1:B2"/>
    <mergeCell ref="C1:C2"/>
    <mergeCell ref="O1:O2"/>
    <mergeCell ref="D1:E2"/>
    <mergeCell ref="K1:L2"/>
    <mergeCell ref="F1:G1"/>
    <mergeCell ref="M1:N2"/>
    <mergeCell ref="D37:E37"/>
    <mergeCell ref="K37:L37"/>
    <mergeCell ref="M37:N37"/>
    <mergeCell ref="K36:L36"/>
    <mergeCell ref="M36:N36"/>
    <mergeCell ref="D36:E36"/>
  </mergeCells>
  <printOptions/>
  <pageMargins left="0.75" right="0.75" top="1" bottom="1" header="0.512" footer="0.512"/>
  <pageSetup horizontalDpi="200" verticalDpi="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5" sqref="B5"/>
    </sheetView>
  </sheetViews>
  <sheetFormatPr defaultColWidth="9.00390625" defaultRowHeight="13.5"/>
  <cols>
    <col min="1" max="1" width="12.875" style="8" customWidth="1"/>
    <col min="2" max="2" width="26.50390625" style="8" customWidth="1"/>
    <col min="3" max="3" width="18.875" style="8" customWidth="1"/>
    <col min="4" max="4" width="11.625" style="8" customWidth="1"/>
    <col min="5" max="5" width="11.375" style="8" customWidth="1"/>
    <col min="6" max="6" width="15.375" style="8" customWidth="1"/>
    <col min="7" max="7" width="15.125" style="8" customWidth="1"/>
    <col min="8" max="8" width="12.875" style="8" customWidth="1"/>
    <col min="9" max="9" width="16.50390625" style="8" customWidth="1"/>
    <col min="10" max="10" width="16.125" style="8" customWidth="1"/>
    <col min="11" max="11" width="10.25390625" style="8" customWidth="1"/>
    <col min="12" max="12" width="12.50390625" style="8" customWidth="1"/>
    <col min="13" max="13" width="7.875" style="8" customWidth="1"/>
    <col min="14" max="14" width="8.50390625" style="8" customWidth="1"/>
    <col min="15" max="15" width="14.00390625" style="8" customWidth="1"/>
    <col min="16" max="16" width="13.125" style="8" customWidth="1"/>
    <col min="17" max="17" width="14.875" style="8" customWidth="1"/>
    <col min="18" max="18" width="18.50390625" style="8" customWidth="1"/>
    <col min="19" max="19" width="15.00390625" style="8" customWidth="1"/>
    <col min="20" max="16384" width="8.875" style="8" customWidth="1"/>
  </cols>
  <sheetData>
    <row r="1" spans="1:19" s="38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89" t="s">
        <v>12</v>
      </c>
      <c r="G1" s="89"/>
      <c r="H1" s="17" t="s">
        <v>76</v>
      </c>
      <c r="I1" s="17" t="s">
        <v>13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51</v>
      </c>
      <c r="P1" s="89" t="s">
        <v>50</v>
      </c>
      <c r="Q1" s="17" t="s">
        <v>58</v>
      </c>
      <c r="R1" s="17" t="s">
        <v>104</v>
      </c>
      <c r="S1" s="17" t="s">
        <v>66</v>
      </c>
    </row>
    <row r="2" spans="1:19" s="38" customFormat="1" ht="12.75">
      <c r="A2" s="89"/>
      <c r="B2" s="89"/>
      <c r="C2" s="89"/>
      <c r="D2" s="89"/>
      <c r="E2" s="89"/>
      <c r="F2" s="17" t="s">
        <v>17</v>
      </c>
      <c r="G2" s="17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89"/>
      <c r="Q2" s="17" t="s">
        <v>110</v>
      </c>
      <c r="R2" s="17" t="s">
        <v>102</v>
      </c>
      <c r="S2" s="17" t="s">
        <v>103</v>
      </c>
    </row>
    <row r="3" spans="1:19" ht="12.75">
      <c r="A3" s="13">
        <v>38444</v>
      </c>
      <c r="B3" s="8" t="s">
        <v>52</v>
      </c>
      <c r="C3" s="14">
        <v>3</v>
      </c>
      <c r="D3" s="11">
        <v>7</v>
      </c>
      <c r="E3" s="11">
        <v>14</v>
      </c>
      <c r="F3" s="8">
        <v>0</v>
      </c>
      <c r="G3" s="8">
        <v>7</v>
      </c>
      <c r="H3" s="8">
        <v>11</v>
      </c>
      <c r="I3" s="8">
        <v>20</v>
      </c>
      <c r="J3" s="8">
        <v>30</v>
      </c>
      <c r="K3" s="8">
        <v>5</v>
      </c>
      <c r="L3" s="8">
        <v>8</v>
      </c>
      <c r="O3" s="8">
        <v>75</v>
      </c>
      <c r="P3" s="8" t="s">
        <v>39</v>
      </c>
      <c r="Q3" s="8">
        <v>1</v>
      </c>
      <c r="R3" s="8">
        <v>2</v>
      </c>
      <c r="S3" s="8">
        <v>15</v>
      </c>
    </row>
    <row r="4" spans="1:19" ht="12.75">
      <c r="A4" s="13">
        <v>38445</v>
      </c>
      <c r="B4" s="8" t="s">
        <v>53</v>
      </c>
      <c r="C4" s="14">
        <v>4</v>
      </c>
      <c r="D4" s="11">
        <v>9</v>
      </c>
      <c r="E4" s="8">
        <v>14</v>
      </c>
      <c r="F4" s="8">
        <v>2</v>
      </c>
      <c r="G4" s="8">
        <v>3</v>
      </c>
      <c r="H4" s="8">
        <v>12</v>
      </c>
      <c r="I4" s="8">
        <v>24</v>
      </c>
      <c r="J4" s="8">
        <v>33</v>
      </c>
      <c r="K4" s="8">
        <v>1</v>
      </c>
      <c r="L4" s="8">
        <v>4</v>
      </c>
      <c r="O4" s="8">
        <v>76</v>
      </c>
      <c r="P4" s="8" t="s">
        <v>44</v>
      </c>
      <c r="Q4" s="8">
        <v>1</v>
      </c>
      <c r="R4" s="8">
        <v>1</v>
      </c>
      <c r="S4" s="8">
        <v>13</v>
      </c>
    </row>
    <row r="5" spans="1:4" ht="12.75">
      <c r="A5" s="13"/>
      <c r="C5" s="14"/>
      <c r="D5" s="11"/>
    </row>
    <row r="6" spans="1:4" ht="12.75">
      <c r="A6" s="13"/>
      <c r="B6" s="16"/>
      <c r="C6" s="14"/>
      <c r="D6" s="11"/>
    </row>
    <row r="7" spans="1:4" ht="12.75">
      <c r="A7" s="13"/>
      <c r="C7" s="14"/>
      <c r="D7" s="11"/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6" spans="1:19" s="16" customFormat="1" ht="12.75">
      <c r="A36" s="54" t="s">
        <v>78</v>
      </c>
      <c r="C36" s="55">
        <f>AVERAGE(C3:C34)</f>
        <v>3.5</v>
      </c>
      <c r="D36" s="91">
        <f>D41/E41</f>
        <v>0.5714285714285714</v>
      </c>
      <c r="E36" s="91"/>
      <c r="F36" s="57">
        <f>F41/(F41+G41)</f>
        <v>0.16666666666666666</v>
      </c>
      <c r="G36" s="57">
        <f>G41/(F41+G41)</f>
        <v>0.8333333333333334</v>
      </c>
      <c r="H36" s="58">
        <f>H41/18</f>
        <v>0.6388888888888888</v>
      </c>
      <c r="I36" s="59">
        <f>I41/H42</f>
        <v>1.9130434782608696</v>
      </c>
      <c r="J36" s="60">
        <f>AVERAGE(J3:J34)</f>
        <v>31.5</v>
      </c>
      <c r="K36" s="91">
        <f>K41/L41</f>
        <v>0.5</v>
      </c>
      <c r="L36" s="91"/>
      <c r="M36" s="91" t="e">
        <f>M41/N41</f>
        <v>#DIV/0!</v>
      </c>
      <c r="N36" s="91"/>
      <c r="O36" s="60">
        <f>AVERAGE(O3:O34)</f>
        <v>75.5</v>
      </c>
      <c r="Q36" s="54">
        <f>SUM(Q3:Q34)</f>
        <v>2</v>
      </c>
      <c r="R36" s="60">
        <f>AVERAGE(R3:R34)</f>
        <v>1.5</v>
      </c>
      <c r="S36" s="56">
        <f>S41/(Q36*18)</f>
        <v>0.7777777777777778</v>
      </c>
    </row>
    <row r="37" spans="3:19" s="17" customFormat="1" ht="12.75">
      <c r="C37" s="17" t="s">
        <v>30</v>
      </c>
      <c r="D37" s="89" t="s">
        <v>29</v>
      </c>
      <c r="E37" s="89"/>
      <c r="F37" s="17" t="s">
        <v>36</v>
      </c>
      <c r="G37" s="17" t="s">
        <v>80</v>
      </c>
      <c r="H37" s="17" t="s">
        <v>31</v>
      </c>
      <c r="I37" s="17" t="s">
        <v>79</v>
      </c>
      <c r="J37" s="17" t="s">
        <v>105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86</v>
      </c>
      <c r="R37" s="17" t="s">
        <v>87</v>
      </c>
      <c r="S37" s="17" t="s">
        <v>88</v>
      </c>
    </row>
    <row r="41" spans="3:19" ht="12.75">
      <c r="C41" s="14">
        <f>SUM(C3:C34)</f>
        <v>7</v>
      </c>
      <c r="D41" s="8">
        <f>SUM(D3:D34)</f>
        <v>16</v>
      </c>
      <c r="E41" s="8">
        <f>SUM(E3:E34)</f>
        <v>28</v>
      </c>
      <c r="F41" s="8">
        <f>SUM(F3:F34)</f>
        <v>2</v>
      </c>
      <c r="G41" s="8">
        <f>SUM(G3:G34)</f>
        <v>10</v>
      </c>
      <c r="H41" s="19">
        <f>AVERAGE(H3:H34)</f>
        <v>11.5</v>
      </c>
      <c r="I41" s="11">
        <f aca="true" t="shared" si="0" ref="I41:N41">SUM(I3:I34)</f>
        <v>44</v>
      </c>
      <c r="J41" s="8">
        <f t="shared" si="0"/>
        <v>63</v>
      </c>
      <c r="K41" s="8">
        <f t="shared" si="0"/>
        <v>6</v>
      </c>
      <c r="L41" s="8">
        <f t="shared" si="0"/>
        <v>12</v>
      </c>
      <c r="M41" s="8">
        <f t="shared" si="0"/>
        <v>0</v>
      </c>
      <c r="N41" s="8">
        <f t="shared" si="0"/>
        <v>0</v>
      </c>
      <c r="O41" s="8">
        <f>SUM(O3:O4)</f>
        <v>151</v>
      </c>
      <c r="R41" s="8">
        <f>SUM(R3:R34)</f>
        <v>3</v>
      </c>
      <c r="S41" s="8">
        <f>SUM(S3:S34)</f>
        <v>28</v>
      </c>
    </row>
    <row r="42" ht="12.75">
      <c r="H42" s="8">
        <f>SUM(H3:H34)</f>
        <v>23</v>
      </c>
    </row>
  </sheetData>
  <mergeCells count="15">
    <mergeCell ref="P1:P2"/>
    <mergeCell ref="D36:E36"/>
    <mergeCell ref="F1:G1"/>
    <mergeCell ref="D37:E37"/>
    <mergeCell ref="M37:N37"/>
    <mergeCell ref="K36:L36"/>
    <mergeCell ref="M36:N36"/>
    <mergeCell ref="K37:L37"/>
    <mergeCell ref="A1:A2"/>
    <mergeCell ref="B1:B2"/>
    <mergeCell ref="C1:C2"/>
    <mergeCell ref="O1:O2"/>
    <mergeCell ref="D1:E2"/>
    <mergeCell ref="K1:L2"/>
    <mergeCell ref="M1:N2"/>
  </mergeCells>
  <printOptions/>
  <pageMargins left="0.75" right="0.75" top="1" bottom="1" header="0.512" footer="0.512"/>
  <pageSetup horizontalDpi="200" verticalDpi="2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5" sqref="B5"/>
    </sheetView>
  </sheetViews>
  <sheetFormatPr defaultColWidth="9.00390625" defaultRowHeight="13.5"/>
  <cols>
    <col min="1" max="1" width="12.875" style="8" customWidth="1"/>
    <col min="2" max="2" width="26.50390625" style="8" customWidth="1"/>
    <col min="3" max="3" width="22.50390625" style="8" customWidth="1"/>
    <col min="4" max="4" width="12.75390625" style="8" customWidth="1"/>
    <col min="5" max="5" width="11.375" style="8" customWidth="1"/>
    <col min="6" max="6" width="18.125" style="8" customWidth="1"/>
    <col min="7" max="7" width="17.50390625" style="8" customWidth="1"/>
    <col min="8" max="8" width="12.875" style="8" customWidth="1"/>
    <col min="9" max="9" width="16.50390625" style="8" customWidth="1"/>
    <col min="10" max="10" width="16.625" style="8" customWidth="1"/>
    <col min="11" max="11" width="12.00390625" style="8" customWidth="1"/>
    <col min="12" max="12" width="10.50390625" style="8" customWidth="1"/>
    <col min="13" max="13" width="9.25390625" style="8" customWidth="1"/>
    <col min="14" max="14" width="8.625" style="8" customWidth="1"/>
    <col min="15" max="15" width="13.375" style="8" customWidth="1"/>
    <col min="16" max="16" width="10.875" style="8" customWidth="1"/>
    <col min="17" max="17" width="15.25390625" style="8" customWidth="1"/>
    <col min="18" max="18" width="17.00390625" style="8" customWidth="1"/>
    <col min="19" max="19" width="14.625" style="8" customWidth="1"/>
    <col min="20" max="16384" width="8.875" style="8" customWidth="1"/>
  </cols>
  <sheetData>
    <row r="1" spans="1:19" s="38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89" t="s">
        <v>12</v>
      </c>
      <c r="G1" s="89"/>
      <c r="H1" s="17" t="s">
        <v>76</v>
      </c>
      <c r="I1" s="17" t="s">
        <v>13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10</v>
      </c>
      <c r="P1" s="89" t="s">
        <v>50</v>
      </c>
      <c r="Q1" s="17" t="s">
        <v>58</v>
      </c>
      <c r="R1" s="17" t="s">
        <v>104</v>
      </c>
      <c r="S1" s="17" t="s">
        <v>66</v>
      </c>
    </row>
    <row r="2" spans="1:19" s="38" customFormat="1" ht="12.75">
      <c r="A2" s="89"/>
      <c r="B2" s="89"/>
      <c r="C2" s="89"/>
      <c r="D2" s="89"/>
      <c r="E2" s="89"/>
      <c r="F2" s="17" t="s">
        <v>17</v>
      </c>
      <c r="G2" s="17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89"/>
      <c r="Q2" s="17" t="s">
        <v>110</v>
      </c>
      <c r="R2" s="17" t="s">
        <v>102</v>
      </c>
      <c r="S2" s="17" t="s">
        <v>103</v>
      </c>
    </row>
    <row r="3" spans="1:19" ht="12.75">
      <c r="A3" s="13">
        <v>38493</v>
      </c>
      <c r="B3" s="8" t="s">
        <v>145</v>
      </c>
      <c r="C3" s="14">
        <v>3</v>
      </c>
      <c r="D3" s="11">
        <v>5</v>
      </c>
      <c r="E3" s="11">
        <v>12</v>
      </c>
      <c r="F3" s="8">
        <v>4</v>
      </c>
      <c r="G3" s="8">
        <v>3</v>
      </c>
      <c r="H3" s="8">
        <v>14</v>
      </c>
      <c r="I3" s="8">
        <v>28</v>
      </c>
      <c r="J3" s="8">
        <v>35</v>
      </c>
      <c r="K3" s="8">
        <v>2</v>
      </c>
      <c r="L3" s="8">
        <v>4</v>
      </c>
      <c r="O3" s="8">
        <v>73</v>
      </c>
      <c r="P3" s="8" t="s">
        <v>44</v>
      </c>
      <c r="Q3" s="8">
        <v>1</v>
      </c>
      <c r="R3" s="8">
        <v>2</v>
      </c>
      <c r="S3" s="8">
        <v>15</v>
      </c>
    </row>
    <row r="4" spans="1:19" ht="12.75">
      <c r="A4" s="13">
        <v>38493</v>
      </c>
      <c r="B4" s="8" t="s">
        <v>146</v>
      </c>
      <c r="C4" s="14">
        <v>0</v>
      </c>
      <c r="D4" s="11">
        <v>9</v>
      </c>
      <c r="E4" s="8">
        <v>12</v>
      </c>
      <c r="F4" s="8">
        <v>1</v>
      </c>
      <c r="G4" s="8">
        <v>2</v>
      </c>
      <c r="H4" s="8">
        <v>15</v>
      </c>
      <c r="I4" s="8">
        <v>29</v>
      </c>
      <c r="J4" s="8">
        <v>33</v>
      </c>
      <c r="K4" s="8">
        <v>5</v>
      </c>
      <c r="L4" s="8">
        <v>7</v>
      </c>
      <c r="O4" s="8">
        <v>70</v>
      </c>
      <c r="P4" s="8" t="s">
        <v>44</v>
      </c>
      <c r="Q4" s="8">
        <v>1</v>
      </c>
      <c r="R4" s="8">
        <v>3</v>
      </c>
      <c r="S4" s="8">
        <v>15</v>
      </c>
    </row>
    <row r="5" spans="1:4" ht="12.75">
      <c r="A5" s="13"/>
      <c r="C5" s="14"/>
      <c r="D5" s="11"/>
    </row>
    <row r="6" spans="1:4" ht="12.75">
      <c r="A6" s="13"/>
      <c r="B6" s="16"/>
      <c r="C6" s="14"/>
      <c r="D6" s="11"/>
    </row>
    <row r="7" spans="1:4" ht="12.75">
      <c r="A7" s="13"/>
      <c r="C7" s="14"/>
      <c r="D7" s="11"/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6" spans="1:19" s="16" customFormat="1" ht="12.75">
      <c r="A36" s="54" t="s">
        <v>81</v>
      </c>
      <c r="C36" s="55">
        <f>AVERAGE(C3:C34)</f>
        <v>1.5</v>
      </c>
      <c r="D36" s="91">
        <f>D41/E41</f>
        <v>0.5833333333333334</v>
      </c>
      <c r="E36" s="91"/>
      <c r="F36" s="57">
        <f>F41/(F41+G41)</f>
        <v>0.5</v>
      </c>
      <c r="G36" s="57">
        <f>G41/(F41+G41)</f>
        <v>0.5</v>
      </c>
      <c r="H36" s="58">
        <f>H41/18</f>
        <v>0.8055555555555556</v>
      </c>
      <c r="I36" s="59">
        <f>I41/H42</f>
        <v>1.9655172413793103</v>
      </c>
      <c r="J36" s="60">
        <f>AVERAGE(J3:J34)</f>
        <v>34</v>
      </c>
      <c r="K36" s="91">
        <f>K41/L41</f>
        <v>0.6363636363636364</v>
      </c>
      <c r="L36" s="91"/>
      <c r="M36" s="91" t="e">
        <f>M41/N41</f>
        <v>#DIV/0!</v>
      </c>
      <c r="N36" s="91"/>
      <c r="O36" s="60">
        <f>AVERAGE(O3:O34)</f>
        <v>71.5</v>
      </c>
      <c r="Q36" s="54">
        <f>SUM(Q3:Q34)</f>
        <v>2</v>
      </c>
      <c r="R36" s="60">
        <f>AVERAGE(R3:R34)</f>
        <v>2.5</v>
      </c>
      <c r="S36" s="56">
        <f>S41/(Q36*18)</f>
        <v>0.8333333333333334</v>
      </c>
    </row>
    <row r="37" spans="3:19" s="17" customFormat="1" ht="12.75">
      <c r="C37" s="17" t="s">
        <v>85</v>
      </c>
      <c r="D37" s="89" t="s">
        <v>29</v>
      </c>
      <c r="E37" s="89"/>
      <c r="F37" s="17" t="s">
        <v>36</v>
      </c>
      <c r="G37" s="17" t="s">
        <v>89</v>
      </c>
      <c r="H37" s="17" t="s">
        <v>31</v>
      </c>
      <c r="I37" s="17" t="s">
        <v>79</v>
      </c>
      <c r="J37" s="17" t="s">
        <v>105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86</v>
      </c>
      <c r="R37" s="17" t="s">
        <v>87</v>
      </c>
      <c r="S37" s="17" t="s">
        <v>88</v>
      </c>
    </row>
    <row r="41" spans="3:19" ht="12.75">
      <c r="C41" s="14">
        <f>SUM(C3:C34)</f>
        <v>3</v>
      </c>
      <c r="D41" s="8">
        <f>SUM(D3:D34)</f>
        <v>14</v>
      </c>
      <c r="E41" s="8">
        <f>SUM(E3:E34)</f>
        <v>24</v>
      </c>
      <c r="F41" s="8">
        <f>SUM(F3:F34)</f>
        <v>5</v>
      </c>
      <c r="G41" s="8">
        <f>SUM(G3:G34)</f>
        <v>5</v>
      </c>
      <c r="H41" s="12">
        <f>AVERAGE(H3:H34)</f>
        <v>14.5</v>
      </c>
      <c r="I41" s="11">
        <f aca="true" t="shared" si="0" ref="I41:O41">SUM(I3:I34)</f>
        <v>57</v>
      </c>
      <c r="J41" s="8">
        <f t="shared" si="0"/>
        <v>68</v>
      </c>
      <c r="K41" s="8">
        <f t="shared" si="0"/>
        <v>7</v>
      </c>
      <c r="L41" s="8">
        <f t="shared" si="0"/>
        <v>11</v>
      </c>
      <c r="M41" s="8">
        <f t="shared" si="0"/>
        <v>0</v>
      </c>
      <c r="N41" s="8">
        <f t="shared" si="0"/>
        <v>0</v>
      </c>
      <c r="O41" s="8">
        <f t="shared" si="0"/>
        <v>143</v>
      </c>
      <c r="R41" s="8">
        <f>SUM(R3:R34)</f>
        <v>5</v>
      </c>
      <c r="S41" s="8">
        <f>SUM(S3:S34)</f>
        <v>30</v>
      </c>
    </row>
    <row r="42" ht="12.75">
      <c r="H42" s="8">
        <f>SUM(H3:H34)</f>
        <v>29</v>
      </c>
    </row>
  </sheetData>
  <mergeCells count="15">
    <mergeCell ref="M1:N2"/>
    <mergeCell ref="F1:G1"/>
    <mergeCell ref="P1:P2"/>
    <mergeCell ref="A1:A2"/>
    <mergeCell ref="B1:B2"/>
    <mergeCell ref="C1:C2"/>
    <mergeCell ref="O1:O2"/>
    <mergeCell ref="D1:E2"/>
    <mergeCell ref="K1:L2"/>
    <mergeCell ref="D37:E37"/>
    <mergeCell ref="K37:L37"/>
    <mergeCell ref="M37:N37"/>
    <mergeCell ref="K36:L36"/>
    <mergeCell ref="M36:N36"/>
    <mergeCell ref="D36:E36"/>
  </mergeCells>
  <printOptions/>
  <pageMargins left="0.75" right="0.75" top="1" bottom="1" header="0.512" footer="0.512"/>
  <pageSetup horizontalDpi="200" verticalDpi="2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6" sqref="B6"/>
    </sheetView>
  </sheetViews>
  <sheetFormatPr defaultColWidth="9.00390625" defaultRowHeight="13.5"/>
  <cols>
    <col min="1" max="1" width="12.875" style="8" customWidth="1"/>
    <col min="2" max="2" width="26.50390625" style="8" customWidth="1"/>
    <col min="3" max="3" width="18.125" style="8" customWidth="1"/>
    <col min="4" max="5" width="11.375" style="8" customWidth="1"/>
    <col min="6" max="6" width="15.875" style="8" customWidth="1"/>
    <col min="7" max="7" width="16.00390625" style="8" customWidth="1"/>
    <col min="8" max="8" width="12.875" style="8" customWidth="1"/>
    <col min="9" max="9" width="16.75390625" style="8" customWidth="1"/>
    <col min="10" max="10" width="16.00390625" style="8" customWidth="1"/>
    <col min="11" max="11" width="10.375" style="8" customWidth="1"/>
    <col min="12" max="12" width="10.125" style="8" customWidth="1"/>
    <col min="13" max="13" width="10.00390625" style="8" customWidth="1"/>
    <col min="14" max="14" width="9.125" style="8" customWidth="1"/>
    <col min="15" max="15" width="15.75390625" style="8" customWidth="1"/>
    <col min="16" max="16" width="10.75390625" style="8" customWidth="1"/>
    <col min="17" max="17" width="15.00390625" style="8" customWidth="1"/>
    <col min="18" max="18" width="17.50390625" style="8" customWidth="1"/>
    <col min="19" max="19" width="14.50390625" style="8" customWidth="1"/>
    <col min="20" max="16384" width="8.875" style="8" customWidth="1"/>
  </cols>
  <sheetData>
    <row r="1" spans="1:19" s="38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89" t="s">
        <v>12</v>
      </c>
      <c r="G1" s="89"/>
      <c r="H1" s="17" t="s">
        <v>76</v>
      </c>
      <c r="I1" s="17" t="s">
        <v>13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10</v>
      </c>
      <c r="P1" s="89" t="s">
        <v>49</v>
      </c>
      <c r="Q1" s="17" t="s">
        <v>58</v>
      </c>
      <c r="R1" s="17" t="s">
        <v>104</v>
      </c>
      <c r="S1" s="17" t="s">
        <v>66</v>
      </c>
    </row>
    <row r="2" spans="1:19" s="38" customFormat="1" ht="12.75">
      <c r="A2" s="89"/>
      <c r="B2" s="89"/>
      <c r="C2" s="89"/>
      <c r="D2" s="89"/>
      <c r="E2" s="89"/>
      <c r="F2" s="17" t="s">
        <v>17</v>
      </c>
      <c r="G2" s="17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89"/>
      <c r="Q2" s="17" t="s">
        <v>110</v>
      </c>
      <c r="R2" s="17" t="s">
        <v>102</v>
      </c>
      <c r="S2" s="17" t="s">
        <v>103</v>
      </c>
    </row>
    <row r="3" spans="1:19" ht="12.75">
      <c r="A3" s="13">
        <v>38521</v>
      </c>
      <c r="B3" s="8" t="s">
        <v>111</v>
      </c>
      <c r="C3" s="14">
        <v>3</v>
      </c>
      <c r="D3" s="11">
        <v>10</v>
      </c>
      <c r="E3" s="11">
        <v>15</v>
      </c>
      <c r="F3" s="8">
        <v>2</v>
      </c>
      <c r="G3" s="8">
        <v>3</v>
      </c>
      <c r="H3" s="8">
        <v>12</v>
      </c>
      <c r="I3" s="8">
        <v>22</v>
      </c>
      <c r="J3" s="8">
        <v>32</v>
      </c>
      <c r="K3" s="8">
        <v>3</v>
      </c>
      <c r="L3" s="8">
        <v>9</v>
      </c>
      <c r="O3" s="8">
        <v>75</v>
      </c>
      <c r="P3" s="8" t="s">
        <v>114</v>
      </c>
      <c r="Q3" s="8">
        <v>1</v>
      </c>
      <c r="R3" s="8">
        <v>3</v>
      </c>
      <c r="S3" s="8">
        <v>12</v>
      </c>
    </row>
    <row r="4" spans="1:19" ht="12.75">
      <c r="A4" s="13">
        <v>38521</v>
      </c>
      <c r="B4" s="8" t="s">
        <v>112</v>
      </c>
      <c r="C4" s="14">
        <v>3</v>
      </c>
      <c r="D4" s="11">
        <v>11</v>
      </c>
      <c r="E4" s="8">
        <v>15</v>
      </c>
      <c r="G4" s="8">
        <v>4</v>
      </c>
      <c r="H4" s="8">
        <v>13</v>
      </c>
      <c r="I4" s="8">
        <v>26</v>
      </c>
      <c r="J4" s="8">
        <v>35</v>
      </c>
      <c r="K4" s="8">
        <v>1</v>
      </c>
      <c r="L4" s="8">
        <v>5</v>
      </c>
      <c r="O4" s="8">
        <v>75</v>
      </c>
      <c r="P4" s="8" t="s">
        <v>44</v>
      </c>
      <c r="Q4" s="8">
        <v>1</v>
      </c>
      <c r="R4" s="8">
        <v>2</v>
      </c>
      <c r="S4" s="8">
        <v>13</v>
      </c>
    </row>
    <row r="5" spans="1:19" ht="12.75">
      <c r="A5" s="13">
        <v>38522</v>
      </c>
      <c r="B5" s="8" t="s">
        <v>113</v>
      </c>
      <c r="C5" s="14">
        <v>5</v>
      </c>
      <c r="D5" s="11">
        <v>9</v>
      </c>
      <c r="E5" s="8">
        <v>15</v>
      </c>
      <c r="F5" s="8">
        <v>2</v>
      </c>
      <c r="G5" s="8">
        <v>4</v>
      </c>
      <c r="H5" s="8">
        <v>8</v>
      </c>
      <c r="I5" s="8">
        <v>16</v>
      </c>
      <c r="J5" s="8">
        <v>28</v>
      </c>
      <c r="K5" s="8">
        <v>6</v>
      </c>
      <c r="L5" s="8">
        <v>10</v>
      </c>
      <c r="O5" s="8">
        <v>77</v>
      </c>
      <c r="P5" s="8" t="s">
        <v>39</v>
      </c>
      <c r="Q5" s="8">
        <v>1</v>
      </c>
      <c r="R5" s="8">
        <v>0</v>
      </c>
      <c r="S5" s="8">
        <v>14</v>
      </c>
    </row>
    <row r="6" spans="1:4" ht="12.75">
      <c r="A6" s="13"/>
      <c r="B6" s="16"/>
      <c r="C6" s="14"/>
      <c r="D6" s="11"/>
    </row>
    <row r="7" spans="1:4" ht="12.75">
      <c r="A7" s="13"/>
      <c r="C7" s="14"/>
      <c r="D7" s="11"/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6" spans="1:19" s="16" customFormat="1" ht="12.75">
      <c r="A36" s="54" t="s">
        <v>78</v>
      </c>
      <c r="C36" s="55">
        <f>AVERAGE(C3:C34)</f>
        <v>3.6666666666666665</v>
      </c>
      <c r="D36" s="91">
        <f>D41/E41</f>
        <v>0.6666666666666666</v>
      </c>
      <c r="E36" s="91"/>
      <c r="F36" s="57">
        <f>F41/(F41+G41)</f>
        <v>0.26666666666666666</v>
      </c>
      <c r="G36" s="57">
        <f>G41/(F41+G41)</f>
        <v>0.7333333333333333</v>
      </c>
      <c r="H36" s="58">
        <f>H41/18</f>
        <v>0.6111111111111112</v>
      </c>
      <c r="I36" s="59">
        <f>I41/H42</f>
        <v>1.9393939393939394</v>
      </c>
      <c r="J36" s="60">
        <f>AVERAGE(J3:J34)</f>
        <v>31.666666666666668</v>
      </c>
      <c r="K36" s="91">
        <f>K41/L41</f>
        <v>0.4166666666666667</v>
      </c>
      <c r="L36" s="91"/>
      <c r="M36" s="91" t="e">
        <f>M41/N41</f>
        <v>#DIV/0!</v>
      </c>
      <c r="N36" s="91"/>
      <c r="O36" s="60">
        <f>AVERAGE(O3:O34)</f>
        <v>75.66666666666667</v>
      </c>
      <c r="Q36" s="54">
        <f>SUM(Q3:Q34)</f>
        <v>3</v>
      </c>
      <c r="R36" s="60">
        <f>AVERAGE(R3:R34)</f>
        <v>1.6666666666666667</v>
      </c>
      <c r="S36" s="56">
        <f>S41/(Q36*18)</f>
        <v>0.7222222222222222</v>
      </c>
    </row>
    <row r="37" spans="3:19" s="17" customFormat="1" ht="12.75">
      <c r="C37" s="17" t="s">
        <v>30</v>
      </c>
      <c r="D37" s="89" t="s">
        <v>29</v>
      </c>
      <c r="E37" s="89"/>
      <c r="F37" s="17" t="s">
        <v>36</v>
      </c>
      <c r="G37" s="17" t="s">
        <v>82</v>
      </c>
      <c r="H37" s="17" t="s">
        <v>31</v>
      </c>
      <c r="I37" s="17" t="s">
        <v>79</v>
      </c>
      <c r="J37" s="17" t="s">
        <v>105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86</v>
      </c>
      <c r="R37" s="17" t="s">
        <v>87</v>
      </c>
      <c r="S37" s="17" t="s">
        <v>88</v>
      </c>
    </row>
    <row r="41" spans="3:19" ht="12.75">
      <c r="C41" s="14">
        <f>SUM(C3:C34)</f>
        <v>11</v>
      </c>
      <c r="D41" s="8">
        <f>SUM(D3:D34)</f>
        <v>30</v>
      </c>
      <c r="E41" s="8">
        <f>SUM(E3:E34)</f>
        <v>45</v>
      </c>
      <c r="F41" s="8">
        <f>SUM(F3:F34)</f>
        <v>4</v>
      </c>
      <c r="G41" s="8">
        <f>SUM(G3:G34)</f>
        <v>11</v>
      </c>
      <c r="H41" s="19">
        <f>AVERAGE(H3:H34)</f>
        <v>11</v>
      </c>
      <c r="I41" s="11">
        <f aca="true" t="shared" si="0" ref="I41:O41">SUM(I3:I34)</f>
        <v>64</v>
      </c>
      <c r="J41" s="8">
        <f t="shared" si="0"/>
        <v>95</v>
      </c>
      <c r="K41" s="8">
        <f t="shared" si="0"/>
        <v>10</v>
      </c>
      <c r="L41" s="8">
        <f t="shared" si="0"/>
        <v>24</v>
      </c>
      <c r="M41" s="8">
        <f t="shared" si="0"/>
        <v>0</v>
      </c>
      <c r="N41" s="8">
        <f t="shared" si="0"/>
        <v>0</v>
      </c>
      <c r="O41" s="8">
        <f t="shared" si="0"/>
        <v>227</v>
      </c>
      <c r="R41" s="8">
        <f>SUM(R3:R34)</f>
        <v>5</v>
      </c>
      <c r="S41" s="8">
        <f>SUM(S3:S34)</f>
        <v>39</v>
      </c>
    </row>
    <row r="42" ht="12.75">
      <c r="H42" s="8">
        <f>SUM(H3:H34)</f>
        <v>33</v>
      </c>
    </row>
  </sheetData>
  <mergeCells count="15">
    <mergeCell ref="P1:P2"/>
    <mergeCell ref="D37:E37"/>
    <mergeCell ref="K37:L37"/>
    <mergeCell ref="M37:N37"/>
    <mergeCell ref="K36:L36"/>
    <mergeCell ref="M36:N36"/>
    <mergeCell ref="D36:E36"/>
    <mergeCell ref="A1:A2"/>
    <mergeCell ref="B1:B2"/>
    <mergeCell ref="C1:C2"/>
    <mergeCell ref="O1:O2"/>
    <mergeCell ref="D1:E2"/>
    <mergeCell ref="K1:L2"/>
    <mergeCell ref="M1:N2"/>
    <mergeCell ref="F1:G1"/>
  </mergeCells>
  <printOptions/>
  <pageMargins left="0.75" right="0.75" top="1" bottom="1" header="0.512" footer="0.512"/>
  <pageSetup horizontalDpi="200" verticalDpi="2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5" sqref="B5"/>
    </sheetView>
  </sheetViews>
  <sheetFormatPr defaultColWidth="9.00390625" defaultRowHeight="13.5"/>
  <cols>
    <col min="1" max="1" width="12.875" style="8" customWidth="1"/>
    <col min="2" max="2" width="26.50390625" style="8" customWidth="1"/>
    <col min="3" max="3" width="17.375" style="8" customWidth="1"/>
    <col min="4" max="4" width="10.875" style="8" customWidth="1"/>
    <col min="5" max="5" width="11.375" style="8" customWidth="1"/>
    <col min="6" max="6" width="16.375" style="8" customWidth="1"/>
    <col min="7" max="7" width="15.375" style="8" customWidth="1"/>
    <col min="8" max="8" width="12.875" style="8" customWidth="1"/>
    <col min="9" max="9" width="16.50390625" style="8" customWidth="1"/>
    <col min="10" max="10" width="15.75390625" style="8" customWidth="1"/>
    <col min="11" max="11" width="11.875" style="8" customWidth="1"/>
    <col min="12" max="12" width="10.75390625" style="8" customWidth="1"/>
    <col min="13" max="13" width="9.50390625" style="8" customWidth="1"/>
    <col min="14" max="14" width="9.75390625" style="8" customWidth="1"/>
    <col min="15" max="15" width="18.00390625" style="8" customWidth="1"/>
    <col min="16" max="16" width="11.50390625" style="8" customWidth="1"/>
    <col min="17" max="17" width="15.50390625" style="8" customWidth="1"/>
    <col min="18" max="18" width="16.875" style="8" customWidth="1"/>
    <col min="19" max="19" width="14.875" style="8" customWidth="1"/>
    <col min="20" max="16384" width="8.875" style="8" customWidth="1"/>
  </cols>
  <sheetData>
    <row r="1" spans="1:19" s="38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89" t="s">
        <v>12</v>
      </c>
      <c r="G1" s="89"/>
      <c r="H1" s="17" t="s">
        <v>76</v>
      </c>
      <c r="I1" s="17" t="s">
        <v>13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10</v>
      </c>
      <c r="P1" s="89" t="s">
        <v>50</v>
      </c>
      <c r="Q1" s="17" t="s">
        <v>58</v>
      </c>
      <c r="R1" s="17" t="s">
        <v>104</v>
      </c>
      <c r="S1" s="17" t="s">
        <v>66</v>
      </c>
    </row>
    <row r="2" spans="1:19" s="38" customFormat="1" ht="12.75">
      <c r="A2" s="89"/>
      <c r="B2" s="89"/>
      <c r="C2" s="89"/>
      <c r="D2" s="89"/>
      <c r="E2" s="89"/>
      <c r="F2" s="17" t="s">
        <v>17</v>
      </c>
      <c r="G2" s="17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89"/>
      <c r="Q2" s="17" t="s">
        <v>110</v>
      </c>
      <c r="R2" s="17" t="s">
        <v>102</v>
      </c>
      <c r="S2" s="17" t="s">
        <v>103</v>
      </c>
    </row>
    <row r="3" spans="1:19" ht="12.75">
      <c r="A3" s="13">
        <v>38542</v>
      </c>
      <c r="B3" s="8" t="s">
        <v>136</v>
      </c>
      <c r="C3" s="14">
        <v>-1</v>
      </c>
      <c r="D3" s="11">
        <v>11</v>
      </c>
      <c r="E3" s="11">
        <v>13</v>
      </c>
      <c r="F3" s="8">
        <v>1</v>
      </c>
      <c r="G3" s="8">
        <v>1</v>
      </c>
      <c r="H3" s="8">
        <v>14</v>
      </c>
      <c r="I3" s="8">
        <v>25</v>
      </c>
      <c r="J3" s="8">
        <v>31</v>
      </c>
      <c r="K3" s="8">
        <v>2</v>
      </c>
      <c r="L3" s="8">
        <v>4</v>
      </c>
      <c r="O3" s="8">
        <v>68</v>
      </c>
      <c r="P3" s="8" t="s">
        <v>44</v>
      </c>
      <c r="Q3" s="8">
        <v>1</v>
      </c>
      <c r="R3" s="8">
        <v>4</v>
      </c>
      <c r="S3" s="8">
        <v>15</v>
      </c>
    </row>
    <row r="4" spans="1:19" ht="12.75">
      <c r="A4" s="13">
        <v>38543</v>
      </c>
      <c r="B4" s="8" t="s">
        <v>137</v>
      </c>
      <c r="C4" s="14">
        <v>5</v>
      </c>
      <c r="D4" s="11">
        <v>8</v>
      </c>
      <c r="E4" s="8">
        <v>13</v>
      </c>
      <c r="F4" s="8">
        <v>2</v>
      </c>
      <c r="G4" s="8">
        <v>3</v>
      </c>
      <c r="H4" s="8">
        <v>8</v>
      </c>
      <c r="I4" s="8">
        <v>17</v>
      </c>
      <c r="J4" s="8">
        <v>32</v>
      </c>
      <c r="K4" s="8">
        <v>4</v>
      </c>
      <c r="L4" s="8">
        <v>9</v>
      </c>
      <c r="M4" s="8">
        <v>1</v>
      </c>
      <c r="N4" s="8">
        <v>2</v>
      </c>
      <c r="O4" s="8">
        <v>74</v>
      </c>
      <c r="P4" s="8" t="s">
        <v>44</v>
      </c>
      <c r="Q4" s="8">
        <v>1</v>
      </c>
      <c r="R4" s="8">
        <v>0</v>
      </c>
      <c r="S4" s="8">
        <v>13</v>
      </c>
    </row>
    <row r="5" spans="1:4" ht="12.75">
      <c r="A5" s="13"/>
      <c r="C5" s="14"/>
      <c r="D5" s="11"/>
    </row>
    <row r="6" spans="1:4" ht="12.75">
      <c r="A6" s="13"/>
      <c r="B6" s="16"/>
      <c r="C6" s="14"/>
      <c r="D6" s="11"/>
    </row>
    <row r="7" spans="1:4" ht="12.75">
      <c r="A7" s="13"/>
      <c r="C7" s="14"/>
      <c r="D7" s="11"/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6" spans="1:19" s="16" customFormat="1" ht="12.75">
      <c r="A36" s="54" t="s">
        <v>78</v>
      </c>
      <c r="C36" s="55">
        <f>AVERAGE(C3:C34)</f>
        <v>2</v>
      </c>
      <c r="D36" s="91">
        <f>D41/E41</f>
        <v>0.7307692307692307</v>
      </c>
      <c r="E36" s="91"/>
      <c r="F36" s="57">
        <f>F41/(F41+G41)</f>
        <v>0.42857142857142855</v>
      </c>
      <c r="G36" s="57">
        <f>G41/(F41+G41)</f>
        <v>0.5714285714285714</v>
      </c>
      <c r="H36" s="58">
        <f>H41/18</f>
        <v>0.6111111111111112</v>
      </c>
      <c r="I36" s="59">
        <f>I41/H42</f>
        <v>1.9090909090909092</v>
      </c>
      <c r="J36" s="60">
        <f>AVERAGE(J3:J34)</f>
        <v>31.5</v>
      </c>
      <c r="K36" s="91">
        <f>K41/L41</f>
        <v>0.46153846153846156</v>
      </c>
      <c r="L36" s="91"/>
      <c r="M36" s="91">
        <f>M41/N41</f>
        <v>0.5</v>
      </c>
      <c r="N36" s="91"/>
      <c r="O36" s="60">
        <f>AVERAGE(O3:O34)</f>
        <v>71</v>
      </c>
      <c r="Q36" s="54">
        <f>SUM(Q3:Q34)</f>
        <v>2</v>
      </c>
      <c r="R36" s="60">
        <f>AVERAGE(R3:R34)</f>
        <v>2</v>
      </c>
      <c r="S36" s="56">
        <f>S41/(Q36*18)</f>
        <v>0.7777777777777778</v>
      </c>
    </row>
    <row r="37" spans="3:19" s="17" customFormat="1" ht="12.75">
      <c r="C37" s="17" t="s">
        <v>30</v>
      </c>
      <c r="D37" s="89" t="s">
        <v>29</v>
      </c>
      <c r="E37" s="89"/>
      <c r="F37" s="17" t="s">
        <v>36</v>
      </c>
      <c r="G37" s="17" t="s">
        <v>80</v>
      </c>
      <c r="H37" s="17" t="s">
        <v>31</v>
      </c>
      <c r="I37" s="17" t="s">
        <v>79</v>
      </c>
      <c r="J37" s="17" t="s">
        <v>105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86</v>
      </c>
      <c r="R37" s="17" t="s">
        <v>87</v>
      </c>
      <c r="S37" s="17" t="s">
        <v>88</v>
      </c>
    </row>
    <row r="41" spans="3:19" ht="12.75">
      <c r="C41" s="14">
        <f>SUM(C3:C34)</f>
        <v>4</v>
      </c>
      <c r="D41" s="8">
        <f>SUM(D3:D34)</f>
        <v>19</v>
      </c>
      <c r="E41" s="8">
        <f>SUM(E3:E34)</f>
        <v>26</v>
      </c>
      <c r="F41" s="8">
        <f>SUM(F3:F34)</f>
        <v>3</v>
      </c>
      <c r="G41" s="8">
        <f>SUM(G3:G34)</f>
        <v>4</v>
      </c>
      <c r="H41" s="19">
        <f>AVERAGE(H3:H34)</f>
        <v>11</v>
      </c>
      <c r="I41" s="11">
        <f aca="true" t="shared" si="0" ref="I41:O41">SUM(I3:I34)</f>
        <v>42</v>
      </c>
      <c r="J41" s="8">
        <f t="shared" si="0"/>
        <v>63</v>
      </c>
      <c r="K41" s="8">
        <f t="shared" si="0"/>
        <v>6</v>
      </c>
      <c r="L41" s="8">
        <f t="shared" si="0"/>
        <v>13</v>
      </c>
      <c r="M41" s="8">
        <f t="shared" si="0"/>
        <v>1</v>
      </c>
      <c r="N41" s="8">
        <f t="shared" si="0"/>
        <v>2</v>
      </c>
      <c r="O41" s="8">
        <f t="shared" si="0"/>
        <v>142</v>
      </c>
      <c r="R41" s="8">
        <f>SUM(R3:R34)</f>
        <v>4</v>
      </c>
      <c r="S41" s="8">
        <f>SUM(S3:S34)</f>
        <v>28</v>
      </c>
    </row>
    <row r="42" ht="12.75">
      <c r="H42" s="8">
        <f>SUM(H3:H34)</f>
        <v>22</v>
      </c>
    </row>
  </sheetData>
  <mergeCells count="15">
    <mergeCell ref="P1:P2"/>
    <mergeCell ref="D36:E36"/>
    <mergeCell ref="F1:G1"/>
    <mergeCell ref="D37:E37"/>
    <mergeCell ref="M37:N37"/>
    <mergeCell ref="K36:L36"/>
    <mergeCell ref="M36:N36"/>
    <mergeCell ref="K37:L37"/>
    <mergeCell ref="A1:A2"/>
    <mergeCell ref="B1:B2"/>
    <mergeCell ref="C1:C2"/>
    <mergeCell ref="O1:O2"/>
    <mergeCell ref="D1:E2"/>
    <mergeCell ref="K1:L2"/>
    <mergeCell ref="M1:N2"/>
  </mergeCells>
  <printOptions/>
  <pageMargins left="0.75" right="0.75" top="1" bottom="1" header="0.512" footer="0.512"/>
  <pageSetup horizontalDpi="200" verticalDpi="2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8" sqref="B8"/>
    </sheetView>
  </sheetViews>
  <sheetFormatPr defaultColWidth="9.00390625" defaultRowHeight="13.5"/>
  <cols>
    <col min="1" max="1" width="12.875" style="8" customWidth="1"/>
    <col min="2" max="2" width="26.625" style="8" customWidth="1"/>
    <col min="3" max="3" width="20.00390625" style="8" customWidth="1"/>
    <col min="4" max="4" width="11.50390625" style="8" customWidth="1"/>
    <col min="5" max="5" width="11.375" style="8" customWidth="1"/>
    <col min="6" max="6" width="16.25390625" style="8" customWidth="1"/>
    <col min="7" max="7" width="15.875" style="8" customWidth="1"/>
    <col min="8" max="8" width="13.50390625" style="8" customWidth="1"/>
    <col min="9" max="9" width="16.50390625" style="8" customWidth="1"/>
    <col min="10" max="10" width="16.25390625" style="8" customWidth="1"/>
    <col min="11" max="11" width="9.50390625" style="8" customWidth="1"/>
    <col min="12" max="12" width="9.00390625" style="8" customWidth="1"/>
    <col min="13" max="13" width="9.25390625" style="8" customWidth="1"/>
    <col min="14" max="14" width="8.875" style="8" customWidth="1"/>
    <col min="15" max="15" width="18.00390625" style="8" customWidth="1"/>
    <col min="16" max="16" width="14.625" style="8" customWidth="1"/>
    <col min="17" max="17" width="14.25390625" style="8" customWidth="1"/>
    <col min="18" max="18" width="18.50390625" style="8" customWidth="1"/>
    <col min="19" max="19" width="14.50390625" style="8" customWidth="1"/>
    <col min="20" max="16384" width="8.875" style="8" customWidth="1"/>
  </cols>
  <sheetData>
    <row r="1" spans="1:19" s="38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89" t="s">
        <v>12</v>
      </c>
      <c r="G1" s="89"/>
      <c r="H1" s="17" t="s">
        <v>76</v>
      </c>
      <c r="I1" s="17" t="s">
        <v>13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10</v>
      </c>
      <c r="P1" s="89" t="s">
        <v>50</v>
      </c>
      <c r="Q1" s="17" t="s">
        <v>58</v>
      </c>
      <c r="R1" s="17" t="s">
        <v>104</v>
      </c>
      <c r="S1" s="17" t="s">
        <v>66</v>
      </c>
    </row>
    <row r="2" spans="1:19" s="38" customFormat="1" ht="12.75">
      <c r="A2" s="89"/>
      <c r="B2" s="89"/>
      <c r="C2" s="89"/>
      <c r="D2" s="89"/>
      <c r="E2" s="89"/>
      <c r="F2" s="17" t="s">
        <v>17</v>
      </c>
      <c r="G2" s="17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89"/>
      <c r="Q2" s="17" t="s">
        <v>110</v>
      </c>
      <c r="R2" s="17" t="s">
        <v>102</v>
      </c>
      <c r="S2" s="17" t="s">
        <v>103</v>
      </c>
    </row>
    <row r="3" spans="1:19" ht="12.75">
      <c r="A3" s="13">
        <v>38570</v>
      </c>
      <c r="B3" s="8" t="s">
        <v>115</v>
      </c>
      <c r="C3" s="14">
        <v>4</v>
      </c>
      <c r="D3" s="11">
        <v>10</v>
      </c>
      <c r="E3" s="11">
        <v>14</v>
      </c>
      <c r="G3" s="8">
        <v>4</v>
      </c>
      <c r="H3" s="8">
        <v>7</v>
      </c>
      <c r="I3" s="8">
        <v>13</v>
      </c>
      <c r="J3" s="8">
        <v>28</v>
      </c>
      <c r="K3" s="8">
        <v>4</v>
      </c>
      <c r="L3" s="8">
        <v>9</v>
      </c>
      <c r="O3" s="8">
        <v>76</v>
      </c>
      <c r="P3" s="8" t="s">
        <v>117</v>
      </c>
      <c r="Q3" s="8">
        <v>1</v>
      </c>
      <c r="R3" s="8">
        <v>1</v>
      </c>
      <c r="S3" s="8">
        <v>13</v>
      </c>
    </row>
    <row r="4" spans="1:19" ht="12.75">
      <c r="A4" s="13">
        <v>38570</v>
      </c>
      <c r="B4" s="8" t="s">
        <v>116</v>
      </c>
      <c r="C4" s="14">
        <v>10</v>
      </c>
      <c r="D4" s="11">
        <v>8</v>
      </c>
      <c r="E4" s="8">
        <v>14</v>
      </c>
      <c r="F4" s="8">
        <v>3</v>
      </c>
      <c r="G4" s="8">
        <v>3</v>
      </c>
      <c r="H4" s="8">
        <v>6</v>
      </c>
      <c r="I4" s="8">
        <v>12</v>
      </c>
      <c r="J4" s="8">
        <v>31</v>
      </c>
      <c r="K4" s="8">
        <v>5</v>
      </c>
      <c r="L4" s="8">
        <v>12</v>
      </c>
      <c r="M4" s="8">
        <v>0</v>
      </c>
      <c r="N4" s="8">
        <v>2</v>
      </c>
      <c r="O4" s="8">
        <v>82</v>
      </c>
      <c r="P4" s="8" t="s">
        <v>117</v>
      </c>
      <c r="Q4" s="8">
        <v>1</v>
      </c>
      <c r="R4" s="8">
        <v>1</v>
      </c>
      <c r="S4" s="8">
        <v>10</v>
      </c>
    </row>
    <row r="5" spans="1:19" ht="12.75">
      <c r="A5" s="13">
        <v>38571</v>
      </c>
      <c r="B5" s="8" t="s">
        <v>147</v>
      </c>
      <c r="C5" s="14">
        <v>3</v>
      </c>
      <c r="D5" s="11">
        <v>8</v>
      </c>
      <c r="E5" s="8">
        <v>14</v>
      </c>
      <c r="F5" s="8">
        <v>3</v>
      </c>
      <c r="G5" s="8">
        <v>3</v>
      </c>
      <c r="H5" s="8">
        <v>11</v>
      </c>
      <c r="I5" s="8">
        <v>23</v>
      </c>
      <c r="J5" s="8">
        <v>31</v>
      </c>
      <c r="K5" s="8">
        <v>2</v>
      </c>
      <c r="L5" s="8">
        <v>4</v>
      </c>
      <c r="O5" s="8">
        <v>75</v>
      </c>
      <c r="P5" s="8" t="s">
        <v>118</v>
      </c>
      <c r="Q5" s="8">
        <v>1</v>
      </c>
      <c r="R5" s="8">
        <v>1</v>
      </c>
      <c r="S5" s="8">
        <v>14</v>
      </c>
    </row>
    <row r="6" spans="1:19" ht="12.75">
      <c r="A6" s="13">
        <v>38591</v>
      </c>
      <c r="B6" s="88" t="s">
        <v>119</v>
      </c>
      <c r="C6" s="14">
        <v>6</v>
      </c>
      <c r="D6" s="11">
        <v>10</v>
      </c>
      <c r="E6" s="8">
        <v>14</v>
      </c>
      <c r="F6" s="8">
        <v>3</v>
      </c>
      <c r="G6" s="8">
        <v>1</v>
      </c>
      <c r="H6" s="8">
        <v>7</v>
      </c>
      <c r="I6" s="8">
        <v>11</v>
      </c>
      <c r="J6" s="8">
        <v>27</v>
      </c>
      <c r="K6" s="8">
        <v>4</v>
      </c>
      <c r="L6" s="8">
        <v>8</v>
      </c>
      <c r="M6" s="8">
        <v>0</v>
      </c>
      <c r="N6" s="8">
        <v>2</v>
      </c>
      <c r="O6" s="8">
        <v>76</v>
      </c>
      <c r="P6" s="8" t="s">
        <v>39</v>
      </c>
      <c r="Q6" s="8">
        <v>1</v>
      </c>
      <c r="R6" s="8">
        <v>3</v>
      </c>
      <c r="S6" s="8">
        <v>11</v>
      </c>
    </row>
    <row r="7" spans="1:19" ht="12.75">
      <c r="A7" s="13">
        <v>38591</v>
      </c>
      <c r="B7" s="8" t="s">
        <v>148</v>
      </c>
      <c r="C7" s="14">
        <v>7</v>
      </c>
      <c r="D7" s="11">
        <v>11</v>
      </c>
      <c r="E7" s="8">
        <v>14</v>
      </c>
      <c r="F7" s="8">
        <v>1</v>
      </c>
      <c r="G7" s="8">
        <v>2</v>
      </c>
      <c r="H7" s="8">
        <v>11</v>
      </c>
      <c r="I7" s="8">
        <v>23</v>
      </c>
      <c r="J7" s="8">
        <v>36</v>
      </c>
      <c r="K7" s="8">
        <v>1</v>
      </c>
      <c r="L7" s="8">
        <v>2</v>
      </c>
      <c r="M7" s="8">
        <v>0</v>
      </c>
      <c r="N7" s="8">
        <v>3</v>
      </c>
      <c r="O7" s="8">
        <v>77</v>
      </c>
      <c r="P7" s="8" t="s">
        <v>39</v>
      </c>
      <c r="Q7" s="8">
        <v>1</v>
      </c>
      <c r="R7" s="8">
        <v>1</v>
      </c>
      <c r="S7" s="8">
        <v>11</v>
      </c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5" ht="12.75">
      <c r="P35" s="9"/>
    </row>
    <row r="36" spans="1:19" s="16" customFormat="1" ht="12.75">
      <c r="A36" s="54" t="s">
        <v>78</v>
      </c>
      <c r="C36" s="55">
        <f>AVERAGE(C3:C34)</f>
        <v>6</v>
      </c>
      <c r="D36" s="91">
        <f>D41/E41</f>
        <v>0.6714285714285714</v>
      </c>
      <c r="E36" s="91"/>
      <c r="F36" s="57">
        <f>F41/(F41+G41)</f>
        <v>0.43478260869565216</v>
      </c>
      <c r="G36" s="57">
        <f>G41/(F41+G41)</f>
        <v>0.5652173913043478</v>
      </c>
      <c r="H36" s="58">
        <f>H41/18</f>
        <v>0.4666666666666667</v>
      </c>
      <c r="I36" s="59">
        <f>I41/H42</f>
        <v>1.9523809523809523</v>
      </c>
      <c r="J36" s="60">
        <f>AVERAGE(J3:J34)</f>
        <v>30.6</v>
      </c>
      <c r="K36" s="91">
        <f>K41/L41</f>
        <v>0.45714285714285713</v>
      </c>
      <c r="L36" s="91"/>
      <c r="M36" s="91">
        <f>M41/N41</f>
        <v>0</v>
      </c>
      <c r="N36" s="91"/>
      <c r="O36" s="60">
        <f>AVERAGE(O3:O34)</f>
        <v>77.2</v>
      </c>
      <c r="Q36" s="54">
        <f>SUM(Q3:Q34)</f>
        <v>5</v>
      </c>
      <c r="R36" s="60">
        <f>AVERAGE(R3:R34)</f>
        <v>1.4</v>
      </c>
      <c r="S36" s="56">
        <f>S41/(Q36*18)</f>
        <v>0.6555555555555556</v>
      </c>
    </row>
    <row r="37" spans="3:19" s="17" customFormat="1" ht="12.75">
      <c r="C37" s="17" t="s">
        <v>30</v>
      </c>
      <c r="D37" s="89" t="s">
        <v>29</v>
      </c>
      <c r="E37" s="89"/>
      <c r="F37" s="17" t="s">
        <v>36</v>
      </c>
      <c r="G37" s="17" t="s">
        <v>80</v>
      </c>
      <c r="H37" s="17" t="s">
        <v>31</v>
      </c>
      <c r="I37" s="17" t="s">
        <v>35</v>
      </c>
      <c r="J37" s="17" t="s">
        <v>105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86</v>
      </c>
      <c r="R37" s="17" t="s">
        <v>87</v>
      </c>
      <c r="S37" s="17" t="s">
        <v>88</v>
      </c>
    </row>
    <row r="41" spans="3:19" ht="12.75">
      <c r="C41" s="14">
        <f>SUM(C3:C34)</f>
        <v>30</v>
      </c>
      <c r="D41" s="8">
        <f>SUM(D3:D34)</f>
        <v>47</v>
      </c>
      <c r="E41" s="8">
        <f>SUM(E3:E34)</f>
        <v>70</v>
      </c>
      <c r="F41" s="8">
        <f>SUM(F3:F34)</f>
        <v>10</v>
      </c>
      <c r="G41" s="8">
        <f>SUM(G3:G34)</f>
        <v>13</v>
      </c>
      <c r="H41" s="19">
        <f>AVERAGE(H3:H34)</f>
        <v>8.4</v>
      </c>
      <c r="I41" s="11">
        <f aca="true" t="shared" si="0" ref="I41:O41">SUM(I3:I34)</f>
        <v>82</v>
      </c>
      <c r="J41" s="8">
        <f t="shared" si="0"/>
        <v>153</v>
      </c>
      <c r="K41" s="8">
        <f t="shared" si="0"/>
        <v>16</v>
      </c>
      <c r="L41" s="8">
        <f t="shared" si="0"/>
        <v>35</v>
      </c>
      <c r="M41" s="8">
        <f t="shared" si="0"/>
        <v>0</v>
      </c>
      <c r="N41" s="8">
        <f t="shared" si="0"/>
        <v>7</v>
      </c>
      <c r="O41" s="8">
        <f t="shared" si="0"/>
        <v>386</v>
      </c>
      <c r="R41" s="8">
        <f>SUM(R3:R34)</f>
        <v>7</v>
      </c>
      <c r="S41" s="8">
        <f>SUM(S3:S34)</f>
        <v>59</v>
      </c>
    </row>
    <row r="42" ht="12.75">
      <c r="H42" s="8">
        <f>SUM(H3:H34)</f>
        <v>42</v>
      </c>
    </row>
  </sheetData>
  <mergeCells count="15">
    <mergeCell ref="P1:P2"/>
    <mergeCell ref="D36:E36"/>
    <mergeCell ref="F1:G1"/>
    <mergeCell ref="D37:E37"/>
    <mergeCell ref="M37:N37"/>
    <mergeCell ref="K36:L36"/>
    <mergeCell ref="M36:N36"/>
    <mergeCell ref="K37:L37"/>
    <mergeCell ref="A1:A2"/>
    <mergeCell ref="B1:B2"/>
    <mergeCell ref="C1:C2"/>
    <mergeCell ref="O1:O2"/>
    <mergeCell ref="D1:E2"/>
    <mergeCell ref="K1:L2"/>
    <mergeCell ref="M1:N2"/>
  </mergeCells>
  <printOptions/>
  <pageMargins left="0.75" right="0.75" top="1" bottom="1" header="0.512" footer="0.512"/>
  <pageSetup horizontalDpi="200" verticalDpi="2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="84" zoomScaleNormal="84" workbookViewId="0" topLeftCell="A1">
      <selection activeCell="B5" sqref="B5"/>
    </sheetView>
  </sheetViews>
  <sheetFormatPr defaultColWidth="9.00390625" defaultRowHeight="13.5"/>
  <cols>
    <col min="1" max="1" width="12.875" style="8" customWidth="1"/>
    <col min="2" max="2" width="26.50390625" style="8" customWidth="1"/>
    <col min="3" max="3" width="17.625" style="8" customWidth="1"/>
    <col min="4" max="4" width="11.25390625" style="8" customWidth="1"/>
    <col min="5" max="5" width="10.875" style="8" customWidth="1"/>
    <col min="6" max="6" width="15.375" style="8" customWidth="1"/>
    <col min="7" max="7" width="15.25390625" style="8" customWidth="1"/>
    <col min="8" max="8" width="13.125" style="8" customWidth="1"/>
    <col min="9" max="9" width="16.75390625" style="8" customWidth="1"/>
    <col min="10" max="10" width="15.625" style="8" customWidth="1"/>
    <col min="11" max="11" width="11.50390625" style="8" customWidth="1"/>
    <col min="12" max="12" width="11.25390625" style="8" customWidth="1"/>
    <col min="13" max="13" width="7.875" style="8" customWidth="1"/>
    <col min="14" max="14" width="8.50390625" style="8" customWidth="1"/>
    <col min="15" max="15" width="15.125" style="8" customWidth="1"/>
    <col min="16" max="16" width="13.625" style="8" customWidth="1"/>
    <col min="17" max="17" width="14.375" style="8" customWidth="1"/>
    <col min="18" max="18" width="17.125" style="8" customWidth="1"/>
    <col min="19" max="19" width="14.50390625" style="8" customWidth="1"/>
    <col min="20" max="16384" width="8.875" style="8" customWidth="1"/>
  </cols>
  <sheetData>
    <row r="1" spans="1:19" s="38" customFormat="1" ht="12.75">
      <c r="A1" s="89" t="s">
        <v>0</v>
      </c>
      <c r="B1" s="89" t="s">
        <v>9</v>
      </c>
      <c r="C1" s="89" t="s">
        <v>92</v>
      </c>
      <c r="D1" s="89" t="s">
        <v>11</v>
      </c>
      <c r="E1" s="89"/>
      <c r="F1" s="89" t="s">
        <v>12</v>
      </c>
      <c r="G1" s="89"/>
      <c r="H1" s="17" t="s">
        <v>76</v>
      </c>
      <c r="I1" s="17" t="s">
        <v>13</v>
      </c>
      <c r="J1" s="39" t="s">
        <v>14</v>
      </c>
      <c r="K1" s="89" t="s">
        <v>15</v>
      </c>
      <c r="L1" s="89"/>
      <c r="M1" s="89" t="s">
        <v>16</v>
      </c>
      <c r="N1" s="89"/>
      <c r="O1" s="89" t="s">
        <v>10</v>
      </c>
      <c r="P1" s="89" t="s">
        <v>50</v>
      </c>
      <c r="Q1" s="17" t="s">
        <v>58</v>
      </c>
      <c r="R1" s="17" t="s">
        <v>104</v>
      </c>
      <c r="S1" s="17" t="s">
        <v>66</v>
      </c>
    </row>
    <row r="2" spans="1:19" s="38" customFormat="1" ht="12.75">
      <c r="A2" s="89"/>
      <c r="B2" s="89"/>
      <c r="C2" s="89"/>
      <c r="D2" s="89"/>
      <c r="E2" s="89"/>
      <c r="F2" s="17" t="s">
        <v>17</v>
      </c>
      <c r="G2" s="17" t="s">
        <v>18</v>
      </c>
      <c r="H2" s="17" t="s">
        <v>99</v>
      </c>
      <c r="I2" s="17" t="s">
        <v>100</v>
      </c>
      <c r="J2" s="39" t="s">
        <v>101</v>
      </c>
      <c r="K2" s="89"/>
      <c r="L2" s="89"/>
      <c r="M2" s="89"/>
      <c r="N2" s="89"/>
      <c r="O2" s="89"/>
      <c r="P2" s="89"/>
      <c r="Q2" s="17" t="s">
        <v>110</v>
      </c>
      <c r="R2" s="17" t="s">
        <v>102</v>
      </c>
      <c r="S2" s="17" t="s">
        <v>103</v>
      </c>
    </row>
    <row r="3" spans="1:19" ht="12.75">
      <c r="A3" s="13">
        <v>38605</v>
      </c>
      <c r="B3" s="8" t="s">
        <v>120</v>
      </c>
      <c r="C3" s="14">
        <v>11</v>
      </c>
      <c r="D3" s="11">
        <v>4</v>
      </c>
      <c r="E3" s="11">
        <v>14</v>
      </c>
      <c r="F3" s="8">
        <v>6</v>
      </c>
      <c r="G3" s="8">
        <v>4</v>
      </c>
      <c r="H3" s="8">
        <v>3</v>
      </c>
      <c r="I3" s="8">
        <v>6</v>
      </c>
      <c r="J3" s="8">
        <v>28</v>
      </c>
      <c r="K3" s="8">
        <v>8</v>
      </c>
      <c r="L3" s="8">
        <v>15</v>
      </c>
      <c r="O3" s="8">
        <v>81</v>
      </c>
      <c r="P3" s="8" t="s">
        <v>122</v>
      </c>
      <c r="Q3" s="8">
        <v>1</v>
      </c>
      <c r="R3" s="8">
        <v>0</v>
      </c>
      <c r="S3" s="8">
        <v>7</v>
      </c>
    </row>
    <row r="4" spans="1:19" ht="12.75">
      <c r="A4" s="13">
        <v>38606</v>
      </c>
      <c r="B4" s="8" t="s">
        <v>121</v>
      </c>
      <c r="C4" s="14">
        <v>11</v>
      </c>
      <c r="D4" s="11">
        <v>4</v>
      </c>
      <c r="E4" s="8">
        <v>14</v>
      </c>
      <c r="F4" s="8">
        <v>4</v>
      </c>
      <c r="G4" s="8">
        <v>6</v>
      </c>
      <c r="H4" s="8">
        <v>4</v>
      </c>
      <c r="I4" s="8">
        <v>7</v>
      </c>
      <c r="J4" s="8">
        <v>29</v>
      </c>
      <c r="K4" s="8">
        <v>6</v>
      </c>
      <c r="L4" s="8">
        <v>15</v>
      </c>
      <c r="O4" s="8">
        <v>81</v>
      </c>
      <c r="P4" s="8" t="s">
        <v>122</v>
      </c>
      <c r="Q4" s="8">
        <v>1</v>
      </c>
      <c r="R4" s="8">
        <v>1</v>
      </c>
      <c r="S4" s="8">
        <v>7</v>
      </c>
    </row>
    <row r="5" spans="1:4" ht="12.75">
      <c r="A5" s="13"/>
      <c r="C5" s="14"/>
      <c r="D5" s="11"/>
    </row>
    <row r="6" spans="1:4" ht="12.75">
      <c r="A6" s="13"/>
      <c r="B6" s="16"/>
      <c r="C6" s="14"/>
      <c r="D6" s="11"/>
    </row>
    <row r="7" spans="1:4" ht="12.75">
      <c r="A7" s="13"/>
      <c r="C7" s="14"/>
      <c r="D7" s="11"/>
    </row>
    <row r="8" spans="1:4" ht="12.75">
      <c r="A8" s="13"/>
      <c r="C8" s="14"/>
      <c r="D8" s="11"/>
    </row>
    <row r="9" spans="1:4" ht="12.75">
      <c r="A9" s="13"/>
      <c r="C9" s="14"/>
      <c r="D9" s="11"/>
    </row>
    <row r="10" spans="1:4" ht="12.75">
      <c r="A10" s="13"/>
      <c r="B10" s="16"/>
      <c r="C10" s="14"/>
      <c r="D10" s="11"/>
    </row>
    <row r="11" spans="1:4" ht="12.75">
      <c r="A11" s="13"/>
      <c r="C11" s="14"/>
      <c r="D11" s="11"/>
    </row>
    <row r="12" spans="1:4" ht="12.75">
      <c r="A12" s="13"/>
      <c r="C12" s="14"/>
      <c r="D12" s="11"/>
    </row>
    <row r="13" spans="1:4" ht="12.75">
      <c r="A13" s="13"/>
      <c r="C13" s="14"/>
      <c r="D13" s="11"/>
    </row>
    <row r="14" spans="1:4" ht="12.75">
      <c r="A14" s="13"/>
      <c r="B14" s="16"/>
      <c r="C14" s="14"/>
      <c r="D14" s="11"/>
    </row>
    <row r="15" spans="1:4" ht="12.75">
      <c r="A15" s="13"/>
      <c r="C15" s="14"/>
      <c r="D15" s="11"/>
    </row>
    <row r="16" spans="1:4" ht="12.75">
      <c r="A16" s="13"/>
      <c r="C16" s="14"/>
      <c r="D16" s="11"/>
    </row>
    <row r="17" spans="1:4" ht="12.75">
      <c r="A17" s="13"/>
      <c r="C17" s="14"/>
      <c r="D17" s="11"/>
    </row>
    <row r="18" spans="1:4" ht="12.75">
      <c r="A18" s="13"/>
      <c r="C18" s="14"/>
      <c r="D18" s="11"/>
    </row>
    <row r="19" spans="1:4" ht="12.75">
      <c r="A19" s="13"/>
      <c r="C19" s="14"/>
      <c r="D19" s="11"/>
    </row>
    <row r="20" spans="1:4" ht="12.75">
      <c r="A20" s="13"/>
      <c r="C20" s="14"/>
      <c r="D20" s="11"/>
    </row>
    <row r="21" spans="1:4" ht="12.75">
      <c r="A21" s="13"/>
      <c r="C21" s="14"/>
      <c r="D21" s="11"/>
    </row>
    <row r="22" spans="1:4" ht="12.75">
      <c r="A22" s="13"/>
      <c r="C22" s="14"/>
      <c r="D22" s="11"/>
    </row>
    <row r="23" spans="1:4" ht="12.75">
      <c r="A23" s="13"/>
      <c r="C23" s="14"/>
      <c r="D23" s="11"/>
    </row>
    <row r="24" spans="1:4" ht="12.75">
      <c r="A24" s="13"/>
      <c r="C24" s="14"/>
      <c r="D24" s="11"/>
    </row>
    <row r="25" spans="1:4" ht="12.75">
      <c r="A25" s="13"/>
      <c r="C25" s="14"/>
      <c r="D25" s="11"/>
    </row>
    <row r="26" spans="1:4" ht="12.75">
      <c r="A26" s="13"/>
      <c r="C26" s="14"/>
      <c r="D26" s="11"/>
    </row>
    <row r="27" spans="1:4" ht="12.75">
      <c r="A27" s="13"/>
      <c r="C27" s="14"/>
      <c r="D27" s="11"/>
    </row>
    <row r="28" spans="1:4" ht="12.75">
      <c r="A28" s="13"/>
      <c r="C28" s="14"/>
      <c r="D28" s="11"/>
    </row>
    <row r="29" spans="1:4" ht="12.75">
      <c r="A29" s="13"/>
      <c r="C29" s="14"/>
      <c r="D29" s="11"/>
    </row>
    <row r="30" spans="1:4" ht="12.75">
      <c r="A30" s="13"/>
      <c r="C30" s="14"/>
      <c r="D30" s="11"/>
    </row>
    <row r="31" spans="1:4" ht="12.75">
      <c r="A31" s="13"/>
      <c r="C31" s="14"/>
      <c r="D31" s="11"/>
    </row>
    <row r="32" spans="1:4" ht="12.75">
      <c r="A32" s="13"/>
      <c r="C32" s="14"/>
      <c r="D32" s="11"/>
    </row>
    <row r="33" spans="1:4" ht="12.75">
      <c r="A33" s="13"/>
      <c r="C33" s="14"/>
      <c r="D33" s="11"/>
    </row>
    <row r="34" ht="12.75">
      <c r="C34" s="14"/>
    </row>
    <row r="36" spans="1:19" s="16" customFormat="1" ht="12.75">
      <c r="A36" s="54" t="s">
        <v>78</v>
      </c>
      <c r="C36" s="55">
        <f>AVERAGE(C3:C34)</f>
        <v>11</v>
      </c>
      <c r="D36" s="91">
        <f>D41/E41</f>
        <v>0.2857142857142857</v>
      </c>
      <c r="E36" s="91"/>
      <c r="F36" s="57">
        <f>F41/(F41+G41)</f>
        <v>0.5</v>
      </c>
      <c r="G36" s="57">
        <f>G41/(F41+G41)</f>
        <v>0.5</v>
      </c>
      <c r="H36" s="58">
        <f>H41/18</f>
        <v>0.19444444444444445</v>
      </c>
      <c r="I36" s="59">
        <f>I41/H42</f>
        <v>1.8571428571428572</v>
      </c>
      <c r="J36" s="60">
        <f>AVERAGE(J3:J34)</f>
        <v>28.5</v>
      </c>
      <c r="K36" s="91">
        <f>K41/L41</f>
        <v>0.4666666666666667</v>
      </c>
      <c r="L36" s="91"/>
      <c r="M36" s="91" t="e">
        <f>M41/N41</f>
        <v>#DIV/0!</v>
      </c>
      <c r="N36" s="91"/>
      <c r="O36" s="60">
        <f>AVERAGE(O3:O34)</f>
        <v>81</v>
      </c>
      <c r="Q36" s="54">
        <f>SUM(Q3:Q34)</f>
        <v>2</v>
      </c>
      <c r="R36" s="60">
        <f>AVERAGE(R3:R34)</f>
        <v>0.5</v>
      </c>
      <c r="S36" s="56">
        <f>S41/(Q36*18)</f>
        <v>0.3888888888888889</v>
      </c>
    </row>
    <row r="37" spans="3:19" s="17" customFormat="1" ht="12.75">
      <c r="C37" s="17" t="s">
        <v>30</v>
      </c>
      <c r="D37" s="89" t="s">
        <v>29</v>
      </c>
      <c r="E37" s="89"/>
      <c r="F37" s="17" t="s">
        <v>36</v>
      </c>
      <c r="G37" s="17" t="s">
        <v>80</v>
      </c>
      <c r="H37" s="17" t="s">
        <v>31</v>
      </c>
      <c r="I37" s="17" t="s">
        <v>79</v>
      </c>
      <c r="J37" s="17" t="s">
        <v>105</v>
      </c>
      <c r="K37" s="89" t="s">
        <v>32</v>
      </c>
      <c r="L37" s="89"/>
      <c r="M37" s="89" t="s">
        <v>33</v>
      </c>
      <c r="N37" s="89"/>
      <c r="O37" s="17" t="s">
        <v>34</v>
      </c>
      <c r="Q37" s="17" t="s">
        <v>86</v>
      </c>
      <c r="R37" s="17" t="s">
        <v>87</v>
      </c>
      <c r="S37" s="17" t="s">
        <v>88</v>
      </c>
    </row>
    <row r="41" spans="3:19" ht="12.75">
      <c r="C41" s="14">
        <f>SUM(C3:C34)</f>
        <v>22</v>
      </c>
      <c r="D41" s="8">
        <f>SUM(D3:D34)</f>
        <v>8</v>
      </c>
      <c r="E41" s="8">
        <f>SUM(E3:E34)</f>
        <v>28</v>
      </c>
      <c r="F41" s="8">
        <f>SUM(F3:F34)</f>
        <v>10</v>
      </c>
      <c r="G41" s="8">
        <f>SUM(G3:G34)</f>
        <v>10</v>
      </c>
      <c r="H41" s="19">
        <f>AVERAGE(H3:H34)</f>
        <v>3.5</v>
      </c>
      <c r="I41" s="11">
        <f aca="true" t="shared" si="0" ref="I41:O41">SUM(I3:I34)</f>
        <v>13</v>
      </c>
      <c r="J41" s="8">
        <f t="shared" si="0"/>
        <v>57</v>
      </c>
      <c r="K41" s="8">
        <f t="shared" si="0"/>
        <v>14</v>
      </c>
      <c r="L41" s="8">
        <f t="shared" si="0"/>
        <v>30</v>
      </c>
      <c r="M41" s="8">
        <f t="shared" si="0"/>
        <v>0</v>
      </c>
      <c r="N41" s="8">
        <f t="shared" si="0"/>
        <v>0</v>
      </c>
      <c r="O41" s="8">
        <f t="shared" si="0"/>
        <v>162</v>
      </c>
      <c r="R41" s="8">
        <f>SUM(R3:R34)</f>
        <v>1</v>
      </c>
      <c r="S41" s="8">
        <f>SUM(S3:S34)</f>
        <v>14</v>
      </c>
    </row>
    <row r="42" ht="12.75">
      <c r="H42" s="8">
        <f>SUM(H3:H34)</f>
        <v>7</v>
      </c>
    </row>
  </sheetData>
  <mergeCells count="15">
    <mergeCell ref="P1:P2"/>
    <mergeCell ref="D36:E36"/>
    <mergeCell ref="F1:G1"/>
    <mergeCell ref="D37:E37"/>
    <mergeCell ref="M37:N37"/>
    <mergeCell ref="K36:L36"/>
    <mergeCell ref="M36:N36"/>
    <mergeCell ref="K37:L37"/>
    <mergeCell ref="A1:A2"/>
    <mergeCell ref="B1:B2"/>
    <mergeCell ref="C1:C2"/>
    <mergeCell ref="O1:O2"/>
    <mergeCell ref="D1:E2"/>
    <mergeCell ref="K1:L2"/>
    <mergeCell ref="M1:N2"/>
  </mergeCells>
  <printOptions/>
  <pageMargins left="0.75" right="0.75" top="1" bottom="1" header="0.512" footer="0.512"/>
  <pageSetup horizontalDpi="200" verticalDpi="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KEN</cp:lastModifiedBy>
  <cp:lastPrinted>2005-05-15T04:58:50Z</cp:lastPrinted>
  <dcterms:created xsi:type="dcterms:W3CDTF">2004-11-03T06:52:26Z</dcterms:created>
  <dcterms:modified xsi:type="dcterms:W3CDTF">2007-11-08T13:12:35Z</dcterms:modified>
  <cp:category/>
  <cp:version/>
  <cp:contentType/>
  <cp:contentStatus/>
</cp:coreProperties>
</file>